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D7871AD4-ECA5-4B0D-94B7-8C9D129964C5}" xr6:coauthVersionLast="46" xr6:coauthVersionMax="46" xr10:uidLastSave="{00000000-0000-0000-0000-000000000000}"/>
  <bookViews>
    <workbookView xWindow="-120" yWindow="-120" windowWidth="20730" windowHeight="11160" firstSheet="1" activeTab="8" xr2:uid="{00000000-000D-0000-FFFF-FFFF00000000}"/>
  </bookViews>
  <sheets>
    <sheet name="1кв2019" sheetId="4" r:id="rId1"/>
    <sheet name="2кв2019" sheetId="5" r:id="rId2"/>
    <sheet name="3кв2019" sheetId="6" r:id="rId3"/>
    <sheet name="4кв2019" sheetId="8" r:id="rId4"/>
    <sheet name="1кв2020" sheetId="9" r:id="rId5"/>
    <sheet name="2кв2020" sheetId="10" r:id="rId6"/>
    <sheet name="3кв2020" sheetId="11" r:id="rId7"/>
    <sheet name="4кв2020" sheetId="12" r:id="rId8"/>
    <sheet name="1кв2021" sheetId="13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3" l="1"/>
  <c r="D33" i="13" s="1"/>
  <c r="C33" i="13"/>
  <c r="D32" i="13"/>
  <c r="C32" i="13"/>
  <c r="D31" i="13"/>
  <c r="C31" i="13"/>
  <c r="D30" i="13"/>
  <c r="C30" i="13"/>
  <c r="D29" i="13"/>
  <c r="C29" i="13"/>
  <c r="D26" i="13"/>
  <c r="C26" i="13"/>
  <c r="D20" i="13"/>
  <c r="C20" i="13"/>
  <c r="C17" i="13"/>
  <c r="D17" i="13"/>
  <c r="E28" i="13" l="1"/>
  <c r="D28" i="13" s="1"/>
  <c r="D27" i="13"/>
  <c r="C27" i="13"/>
  <c r="D24" i="13"/>
  <c r="C24" i="13"/>
  <c r="D23" i="13"/>
  <c r="C23" i="13"/>
  <c r="C15" i="13" s="1"/>
  <c r="C13" i="13" s="1"/>
  <c r="E22" i="13"/>
  <c r="D22" i="13" s="1"/>
  <c r="D21" i="13"/>
  <c r="C21" i="13"/>
  <c r="E19" i="13"/>
  <c r="D19" i="13" s="1"/>
  <c r="D18" i="13"/>
  <c r="C18" i="13"/>
  <c r="E15" i="13"/>
  <c r="E13" i="13" s="1"/>
  <c r="D15" i="13"/>
  <c r="D13" i="13" s="1"/>
  <c r="D32" i="12"/>
  <c r="C32" i="12"/>
  <c r="D31" i="12"/>
  <c r="C31" i="12"/>
  <c r="D30" i="12"/>
  <c r="C30" i="12"/>
  <c r="E28" i="12"/>
  <c r="D28" i="12" s="1"/>
  <c r="D27" i="12"/>
  <c r="C27" i="12"/>
  <c r="D24" i="12"/>
  <c r="C24" i="12"/>
  <c r="D23" i="12"/>
  <c r="C23" i="12"/>
  <c r="D21" i="12"/>
  <c r="C21" i="12"/>
  <c r="E22" i="12"/>
  <c r="E19" i="12"/>
  <c r="D19" i="12" s="1"/>
  <c r="D18" i="12"/>
  <c r="C18" i="12"/>
  <c r="E15" i="12"/>
  <c r="D15" i="12"/>
  <c r="E13" i="12"/>
  <c r="C29" i="11"/>
  <c r="C26" i="11"/>
  <c r="E20" i="11"/>
  <c r="C20" i="11" s="1"/>
  <c r="D13" i="12" l="1"/>
  <c r="C28" i="12"/>
  <c r="C22" i="13"/>
  <c r="C28" i="13"/>
  <c r="C19" i="13"/>
  <c r="C19" i="12"/>
  <c r="C22" i="12"/>
  <c r="D22" i="12"/>
  <c r="C15" i="12"/>
  <c r="C13" i="12" s="1"/>
  <c r="D32" i="11"/>
  <c r="C32" i="11"/>
  <c r="D31" i="11"/>
  <c r="C31" i="11"/>
  <c r="D30" i="11"/>
  <c r="C30" i="11"/>
  <c r="E28" i="11"/>
  <c r="D28" i="11" s="1"/>
  <c r="D27" i="11"/>
  <c r="C27" i="11"/>
  <c r="D24" i="11"/>
  <c r="C24" i="11"/>
  <c r="D23" i="11"/>
  <c r="D15" i="11" s="1"/>
  <c r="C23" i="11"/>
  <c r="E22" i="11"/>
  <c r="D22" i="11" s="1"/>
  <c r="D21" i="11"/>
  <c r="C21" i="11"/>
  <c r="E19" i="11"/>
  <c r="D19" i="11" s="1"/>
  <c r="C19" i="11"/>
  <c r="D18" i="11"/>
  <c r="C18" i="11"/>
  <c r="E15" i="11"/>
  <c r="E13" i="11" s="1"/>
  <c r="C15" i="11"/>
  <c r="C13" i="11" s="1"/>
  <c r="E28" i="10"/>
  <c r="D28" i="10" s="1"/>
  <c r="D32" i="10"/>
  <c r="C32" i="10"/>
  <c r="D31" i="10"/>
  <c r="C31" i="10"/>
  <c r="D30" i="10"/>
  <c r="C30" i="10"/>
  <c r="D27" i="10"/>
  <c r="C27" i="10"/>
  <c r="D24" i="10"/>
  <c r="C24" i="10"/>
  <c r="D23" i="10"/>
  <c r="C23" i="10"/>
  <c r="D21" i="10"/>
  <c r="C21" i="10"/>
  <c r="E22" i="10"/>
  <c r="E19" i="10"/>
  <c r="D19" i="10" s="1"/>
  <c r="D18" i="10"/>
  <c r="C18" i="10"/>
  <c r="C15" i="10"/>
  <c r="C13" i="10" s="1"/>
  <c r="E15" i="10"/>
  <c r="E13" i="10" s="1"/>
  <c r="E20" i="9"/>
  <c r="E29" i="9"/>
  <c r="C28" i="10" l="1"/>
  <c r="D13" i="11"/>
  <c r="C22" i="11"/>
  <c r="C28" i="11"/>
  <c r="C19" i="10"/>
  <c r="C22" i="10"/>
  <c r="D22" i="10"/>
  <c r="D15" i="10"/>
  <c r="D13" i="10" s="1"/>
  <c r="D33" i="9"/>
  <c r="C33" i="9"/>
  <c r="D32" i="9"/>
  <c r="C32" i="9"/>
  <c r="D31" i="9"/>
  <c r="C31" i="9"/>
  <c r="D30" i="9"/>
  <c r="C30" i="9"/>
  <c r="D29" i="9"/>
  <c r="C29" i="9"/>
  <c r="D27" i="9"/>
  <c r="C27" i="9"/>
  <c r="D26" i="9"/>
  <c r="C26" i="9"/>
  <c r="D24" i="9"/>
  <c r="C24" i="9"/>
  <c r="D23" i="9"/>
  <c r="C23" i="9"/>
  <c r="E22" i="9"/>
  <c r="D22" i="9" s="1"/>
  <c r="D21" i="9"/>
  <c r="C21" i="9"/>
  <c r="D20" i="9"/>
  <c r="C20" i="9"/>
  <c r="E19" i="9"/>
  <c r="D19" i="9" s="1"/>
  <c r="D18" i="9"/>
  <c r="C18" i="9"/>
  <c r="D17" i="9"/>
  <c r="D15" i="9" s="1"/>
  <c r="D13" i="9" s="1"/>
  <c r="C17" i="9"/>
  <c r="E15" i="9"/>
  <c r="E13" i="9" s="1"/>
  <c r="D19" i="8"/>
  <c r="C19" i="8"/>
  <c r="D22" i="8"/>
  <c r="E22" i="8"/>
  <c r="C22" i="8" s="1"/>
  <c r="D33" i="8"/>
  <c r="C33" i="8"/>
  <c r="D32" i="8"/>
  <c r="C32" i="8"/>
  <c r="D31" i="8"/>
  <c r="C31" i="8"/>
  <c r="D30" i="8"/>
  <c r="C30" i="8"/>
  <c r="D29" i="8"/>
  <c r="C29" i="8"/>
  <c r="D27" i="8"/>
  <c r="C27" i="8"/>
  <c r="D26" i="8"/>
  <c r="C26" i="8"/>
  <c r="D24" i="8"/>
  <c r="C24" i="8"/>
  <c r="D23" i="8"/>
  <c r="C23" i="8"/>
  <c r="D21" i="8"/>
  <c r="C21" i="8"/>
  <c r="D20" i="8"/>
  <c r="C20" i="8"/>
  <c r="C15" i="8" s="1"/>
  <c r="C13" i="8" s="1"/>
  <c r="E19" i="8"/>
  <c r="D18" i="8"/>
  <c r="C18" i="8"/>
  <c r="D17" i="8"/>
  <c r="C17" i="8"/>
  <c r="E15" i="8"/>
  <c r="E13" i="8" s="1"/>
  <c r="C22" i="9" l="1"/>
  <c r="C15" i="9"/>
  <c r="C13" i="9" s="1"/>
  <c r="C19" i="9"/>
  <c r="D15" i="8"/>
  <c r="D13" i="8" s="1"/>
  <c r="D33" i="6"/>
  <c r="C33" i="6"/>
  <c r="D32" i="6"/>
  <c r="C32" i="6"/>
  <c r="D31" i="6"/>
  <c r="C31" i="6"/>
  <c r="D30" i="6"/>
  <c r="C30" i="6"/>
  <c r="D29" i="6"/>
  <c r="C29" i="6"/>
  <c r="D27" i="6"/>
  <c r="C27" i="6"/>
  <c r="D26" i="6"/>
  <c r="C26" i="6"/>
  <c r="D24" i="6"/>
  <c r="C24" i="6"/>
  <c r="D23" i="6"/>
  <c r="C23" i="6"/>
  <c r="D21" i="6"/>
  <c r="C21" i="6"/>
  <c r="D20" i="6"/>
  <c r="C20" i="6"/>
  <c r="E19" i="6"/>
  <c r="D19" i="6" s="1"/>
  <c r="D18" i="6"/>
  <c r="C18" i="6"/>
  <c r="D17" i="6"/>
  <c r="D15" i="6" s="1"/>
  <c r="D13" i="6" s="1"/>
  <c r="C17" i="6"/>
  <c r="C15" i="6" s="1"/>
  <c r="C13" i="6" s="1"/>
  <c r="E15" i="6"/>
  <c r="E13" i="6" s="1"/>
  <c r="C20" i="5"/>
  <c r="D20" i="5"/>
  <c r="C20" i="4"/>
  <c r="D20" i="4"/>
  <c r="E15" i="5"/>
  <c r="D33" i="5"/>
  <c r="C33" i="5"/>
  <c r="D32" i="5"/>
  <c r="C32" i="5"/>
  <c r="D31" i="5"/>
  <c r="C31" i="5"/>
  <c r="D30" i="5"/>
  <c r="C30" i="5"/>
  <c r="D29" i="5"/>
  <c r="C29" i="5"/>
  <c r="D27" i="5"/>
  <c r="C27" i="5"/>
  <c r="D26" i="5"/>
  <c r="C26" i="5"/>
  <c r="D24" i="5"/>
  <c r="C24" i="5"/>
  <c r="D23" i="5"/>
  <c r="C23" i="5"/>
  <c r="D21" i="5"/>
  <c r="C21" i="5"/>
  <c r="E19" i="5"/>
  <c r="D19" i="5" s="1"/>
  <c r="D18" i="5"/>
  <c r="C18" i="5"/>
  <c r="D17" i="5"/>
  <c r="C17" i="5"/>
  <c r="D15" i="5"/>
  <c r="E13" i="5"/>
  <c r="D33" i="4"/>
  <c r="C33" i="4"/>
  <c r="D29" i="4"/>
  <c r="C29" i="4"/>
  <c r="D17" i="4"/>
  <c r="C17" i="4"/>
  <c r="D13" i="5" l="1"/>
  <c r="C15" i="5"/>
  <c r="C19" i="6"/>
  <c r="C13" i="5"/>
  <c r="C19" i="5"/>
  <c r="C30" i="4" l="1"/>
  <c r="C26" i="4"/>
  <c r="C23" i="4"/>
  <c r="D32" i="4"/>
  <c r="C32" i="4"/>
  <c r="D31" i="4"/>
  <c r="C31" i="4"/>
  <c r="D30" i="4"/>
  <c r="D27" i="4"/>
  <c r="C27" i="4"/>
  <c r="D26" i="4"/>
  <c r="D24" i="4"/>
  <c r="C24" i="4"/>
  <c r="D23" i="4"/>
  <c r="D21" i="4"/>
  <c r="C21" i="4"/>
  <c r="E19" i="4"/>
  <c r="D19" i="4" s="1"/>
  <c r="D18" i="4"/>
  <c r="C18" i="4"/>
  <c r="E15" i="4"/>
  <c r="E13" i="4" s="1"/>
  <c r="C15" i="4" l="1"/>
  <c r="C13" i="4" s="1"/>
  <c r="D15" i="4"/>
  <c r="D13" i="4" s="1"/>
  <c r="C19" i="4"/>
</calcChain>
</file>

<file path=xl/sharedStrings.xml><?xml version="1.0" encoding="utf-8"?>
<sst xmlns="http://schemas.openxmlformats.org/spreadsheetml/2006/main" count="495" uniqueCount="43">
  <si>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</si>
  <si>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</si>
  <si>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</si>
  <si>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</si>
  <si>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</si>
  <si>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</si>
  <si>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</si>
  <si>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</si>
  <si>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</si>
  <si>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</si>
  <si>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</si>
  <si>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</si>
  <si>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</si>
  <si>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</si>
  <si>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</si>
  <si>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</si>
  <si>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</si>
  <si>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</si>
  <si>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</si>
  <si>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</si>
  <si>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</si>
  <si>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</si>
  <si>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</si>
  <si>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</si>
  <si>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</si>
  <si>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</si>
  <si>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</si>
  <si>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</si>
  <si>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по состоянию на "01"апреля 2019г.</t>
  </si>
  <si>
    <t>2019 год</t>
  </si>
  <si>
    <t>по состоянию на "01" октября 2019г.</t>
  </si>
  <si>
    <t>Отдел образования Целиноградского района</t>
  </si>
  <si>
    <t>по состоянию на "01" июля 2019г.</t>
  </si>
  <si>
    <t>3.2. Основной пересонал</t>
  </si>
  <si>
    <t xml:space="preserve">3.2. Основной пересонал </t>
  </si>
  <si>
    <t>по состоянию на "01" января 2020г.</t>
  </si>
  <si>
    <t>по состоянию на "01" апреля 2020г.</t>
  </si>
  <si>
    <t>2020 год</t>
  </si>
  <si>
    <t>по состоянию на "01" июля 2020г.</t>
  </si>
  <si>
    <t>по состоянию на "01" октября 2020г.</t>
  </si>
  <si>
    <t>по состоянию на "01" января 2021г.</t>
  </si>
  <si>
    <t>по состоянию на "01" апреля 2021г.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</si>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</sst>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4" fillId="0" borderId="0" xfId="0" applyFont="1"/>
    <xf numFmtId="0" fontId="7" fillId="2" borderId="2" xfId="0" applyFont="1" applyFill="1" applyBorder="1"/>
    <xf numFmtId="164" fontId="7" fillId="2" borderId="2" xfId="0" applyNumberFormat="1" applyFont="1" applyFill="1" applyBorder="1"/>
    <xf numFmtId="1" fontId="7" fillId="2" borderId="2" xfId="0" applyNumberFormat="1" applyFont="1" applyFill="1" applyBorder="1"/>
    <xf numFmtId="164" fontId="8" fillId="2" borderId="2" xfId="0" applyNumberFormat="1" applyFont="1" applyFill="1" applyBorder="1"/>
    <xf numFmtId="2" fontId="2" fillId="0" borderId="0" xfId="0" applyNumberFormat="1" applyFont="1"/>
    <xf numFmtId="0" fontId="2" fillId="3" borderId="0" xfId="0" applyFont="1" applyFill="1"/>
    <xf numFmtId="2" fontId="2" fillId="3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2" fontId="2" fillId="2" borderId="0" xfId="0" applyNumberFormat="1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top"/>
    </xf>
    <xf numFmtId="0" fontId="6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1" fillId="4" borderId="0" xfId="0" applyFont="1" applyFill="1"/>
    <xf numFmtId="0" fontId="4" fillId="4" borderId="0" xfId="0" applyFont="1" applyFill="1"/>
    <xf numFmtId="0" fontId="5" fillId="4" borderId="0" xfId="0" applyFont="1" applyFill="1" applyAlignment="1">
      <alignment horizontal="center" vertical="top"/>
    </xf>
    <xf numFmtId="0" fontId="6" fillId="4" borderId="0" xfId="0" applyFont="1" applyFill="1"/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/>
    <xf numFmtId="0" fontId="5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/>
    <xf numFmtId="0" fontId="3" fillId="4" borderId="2" xfId="0" applyFont="1" applyFill="1" applyBorder="1"/>
    <xf numFmtId="1" fontId="7" fillId="4" borderId="2" xfId="0" applyNumberFormat="1" applyFont="1" applyFill="1" applyBorder="1"/>
    <xf numFmtId="164" fontId="7" fillId="4" borderId="2" xfId="0" applyNumberFormat="1" applyFont="1" applyFill="1" applyBorder="1"/>
    <xf numFmtId="0" fontId="4" fillId="4" borderId="2" xfId="0" applyFont="1" applyFill="1" applyBorder="1"/>
    <xf numFmtId="0" fontId="5" fillId="4" borderId="2" xfId="0" applyFont="1" applyFill="1" applyBorder="1"/>
    <xf numFmtId="0" fontId="2" fillId="4" borderId="2" xfId="0" applyFont="1" applyFill="1" applyBorder="1"/>
    <xf numFmtId="2" fontId="2" fillId="4" borderId="0" xfId="0" applyNumberFormat="1" applyFont="1" applyFill="1"/>
    <xf numFmtId="164" fontId="2" fillId="4" borderId="0" xfId="0" applyNumberFormat="1" applyFont="1" applyFill="1"/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164" fontId="7" fillId="5" borderId="2" xfId="0" applyNumberFormat="1" applyFont="1" applyFill="1" applyBorder="1"/>
    <xf numFmtId="164" fontId="8" fillId="5" borderId="2" xfId="0" applyNumberFormat="1" applyFont="1" applyFill="1" applyBorder="1"/>
    <xf numFmtId="0" fontId="7" fillId="5" borderId="2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opLeftCell="A31" workbookViewId="0">
      <selection activeCell="A23" sqref="A23"/>
    </sheetView>
  </sheetViews>
  <sheetFormatPr defaultColWidth="9.140625" defaultRowHeight="20.25" x14ac:dyDescent="0.3"/>
  <cols>
    <col min="1" max="1" width="65.7109375" style="1" customWidth="1"/>
    <col min="2" max="2" width="10.85546875" style="2" customWidth="1"/>
    <col min="3" max="3" width="12.7109375" style="1" customWidth="1"/>
    <col min="4" max="4" width="12.5703125" style="1" customWidth="1"/>
    <col min="5" max="5" width="12" style="1" customWidth="1"/>
    <col min="6" max="6" width="17.7109375" style="1" customWidth="1"/>
    <col min="7" max="7" width="16.7109375" style="8" customWidth="1"/>
    <col min="8" max="8" width="17" style="10" customWidth="1"/>
    <col min="9" max="9" width="9.140625" style="1"/>
    <col min="10" max="10" width="16.140625" style="1" customWidth="1"/>
    <col min="11" max="11" width="16.7109375" style="1" customWidth="1"/>
    <col min="12" max="16384" width="9.140625" style="1"/>
  </cols>
  <sheetData>
    <row r="1" spans="1:7" x14ac:dyDescent="0.3">
      <c r="A1" s="64" t="s">
        <v>15</v>
      </c>
      <c r="B1" s="64"/>
      <c r="C1" s="64"/>
      <c r="D1" s="64"/>
      <c r="E1" s="64"/>
    </row>
    <row r="2" spans="1:7" x14ac:dyDescent="0.3">
      <c r="A2" s="64" t="s">
        <v>28</v>
      </c>
      <c r="B2" s="64"/>
      <c r="C2" s="64"/>
      <c r="D2" s="64"/>
      <c r="E2" s="64"/>
    </row>
    <row r="3" spans="1:7" x14ac:dyDescent="0.3">
      <c r="A3" s="13"/>
      <c r="B3" s="14"/>
      <c r="C3" s="10"/>
      <c r="D3" s="10"/>
      <c r="E3" s="10"/>
    </row>
    <row r="4" spans="1:7" x14ac:dyDescent="0.3">
      <c r="A4" s="65"/>
      <c r="B4" s="65"/>
      <c r="C4" s="65"/>
      <c r="D4" s="65"/>
      <c r="E4" s="65"/>
    </row>
    <row r="5" spans="1:7" ht="15.75" customHeight="1" x14ac:dyDescent="0.3">
      <c r="A5" s="66" t="s">
        <v>16</v>
      </c>
      <c r="B5" s="66"/>
      <c r="C5" s="66"/>
      <c r="D5" s="66"/>
      <c r="E5" s="66"/>
    </row>
    <row r="6" spans="1:7" x14ac:dyDescent="0.3">
      <c r="A6" s="15"/>
      <c r="B6" s="14"/>
      <c r="C6" s="10"/>
      <c r="D6" s="10"/>
      <c r="E6" s="10"/>
    </row>
    <row r="7" spans="1:7" x14ac:dyDescent="0.3">
      <c r="A7" s="16" t="s">
        <v>17</v>
      </c>
      <c r="B7" s="14"/>
      <c r="C7" s="10"/>
      <c r="D7" s="10"/>
      <c r="E7" s="10"/>
    </row>
    <row r="8" spans="1:7" x14ac:dyDescent="0.3">
      <c r="A8" s="13" t="s">
        <v>31</v>
      </c>
      <c r="B8" s="14"/>
      <c r="C8" s="10"/>
      <c r="D8" s="10"/>
      <c r="E8" s="10"/>
    </row>
    <row r="9" spans="1:7" x14ac:dyDescent="0.3">
      <c r="A9" s="67" t="s">
        <v>27</v>
      </c>
      <c r="B9" s="68" t="s">
        <v>18</v>
      </c>
      <c r="C9" s="67" t="s">
        <v>29</v>
      </c>
      <c r="D9" s="67"/>
      <c r="E9" s="67"/>
    </row>
    <row r="10" spans="1:7" ht="40.5" x14ac:dyDescent="0.3">
      <c r="A10" s="67"/>
      <c r="B10" s="68"/>
      <c r="C10" s="17" t="s">
        <v>19</v>
      </c>
      <c r="D10" s="17" t="s">
        <v>20</v>
      </c>
      <c r="E10" s="18" t="s">
        <v>14</v>
      </c>
      <c r="G10" s="1"/>
    </row>
    <row r="11" spans="1:7" x14ac:dyDescent="0.3">
      <c r="A11" s="19" t="s">
        <v>21</v>
      </c>
      <c r="B11" s="20" t="s">
        <v>10</v>
      </c>
      <c r="C11" s="3"/>
      <c r="D11" s="3"/>
      <c r="E11" s="3"/>
    </row>
    <row r="12" spans="1:7" x14ac:dyDescent="0.3">
      <c r="A12" s="21" t="s">
        <v>23</v>
      </c>
      <c r="B12" s="20" t="s">
        <v>2</v>
      </c>
      <c r="C12" s="5"/>
      <c r="D12" s="5"/>
      <c r="E12" s="5"/>
    </row>
    <row r="13" spans="1:7" x14ac:dyDescent="0.3">
      <c r="A13" s="19" t="s">
        <v>11</v>
      </c>
      <c r="B13" s="20" t="s">
        <v>2</v>
      </c>
      <c r="C13" s="4">
        <f t="shared" ref="C13:D13" si="0">SUM(C15+C29+C30+C31+C32+C33)</f>
        <v>43428</v>
      </c>
      <c r="D13" s="4">
        <f t="shared" si="0"/>
        <v>10857</v>
      </c>
      <c r="E13" s="4">
        <f>SUM(E15+E29+E30+E31+E32+E33)</f>
        <v>3619</v>
      </c>
    </row>
    <row r="14" spans="1:7" x14ac:dyDescent="0.3">
      <c r="A14" s="22" t="s">
        <v>0</v>
      </c>
      <c r="B14" s="23"/>
      <c r="C14" s="5"/>
      <c r="D14" s="5"/>
      <c r="E14" s="5"/>
    </row>
    <row r="15" spans="1:7" x14ac:dyDescent="0.3">
      <c r="A15" s="19" t="s">
        <v>12</v>
      </c>
      <c r="B15" s="20" t="s">
        <v>2</v>
      </c>
      <c r="C15" s="4">
        <f>SUM(C17+C20+C23+C26)</f>
        <v>38943.599999999999</v>
      </c>
      <c r="D15" s="4">
        <f>SUM(D17+D20+D23+D26)</f>
        <v>9735.9</v>
      </c>
      <c r="E15" s="4">
        <f>SUM(E17+E20+E23+E26)</f>
        <v>3245.2999999999997</v>
      </c>
    </row>
    <row r="16" spans="1:7" x14ac:dyDescent="0.3">
      <c r="A16" s="22" t="s">
        <v>1</v>
      </c>
      <c r="B16" s="23"/>
      <c r="C16" s="5"/>
      <c r="D16" s="5"/>
      <c r="E16" s="5"/>
    </row>
    <row r="17" spans="1:8" x14ac:dyDescent="0.3">
      <c r="A17" s="24" t="s">
        <v>13</v>
      </c>
      <c r="B17" s="20" t="s">
        <v>2</v>
      </c>
      <c r="C17" s="4">
        <f>SUM(+E17*12)</f>
        <v>4550.3999999999996</v>
      </c>
      <c r="D17" s="4">
        <f>SUM(E17*3)</f>
        <v>1137.5999999999999</v>
      </c>
      <c r="E17" s="6">
        <v>379.2</v>
      </c>
      <c r="F17" s="7"/>
      <c r="H17" s="11"/>
    </row>
    <row r="18" spans="1:8" x14ac:dyDescent="0.3">
      <c r="A18" s="21" t="s">
        <v>4</v>
      </c>
      <c r="B18" s="25" t="s">
        <v>3</v>
      </c>
      <c r="C18" s="5">
        <f>+E18</f>
        <v>4</v>
      </c>
      <c r="D18" s="5">
        <f t="shared" ref="D18:D32" si="1">SUM(E18)</f>
        <v>4</v>
      </c>
      <c r="E18" s="5">
        <v>4</v>
      </c>
    </row>
    <row r="19" spans="1:8" x14ac:dyDescent="0.3">
      <c r="A19" s="21" t="s">
        <v>25</v>
      </c>
      <c r="B19" s="20" t="s">
        <v>26</v>
      </c>
      <c r="C19" s="4">
        <f>SUM(+E19*3)</f>
        <v>284.39999999999998</v>
      </c>
      <c r="D19" s="5">
        <f t="shared" si="1"/>
        <v>94.8</v>
      </c>
      <c r="E19" s="5">
        <f>+E17/E18</f>
        <v>94.8</v>
      </c>
    </row>
    <row r="20" spans="1:8" x14ac:dyDescent="0.3">
      <c r="A20" s="24" t="s">
        <v>33</v>
      </c>
      <c r="B20" s="20" t="s">
        <v>2</v>
      </c>
      <c r="C20" s="4">
        <f>SUM(+E20*12)</f>
        <v>34393.199999999997</v>
      </c>
      <c r="D20" s="4">
        <f>SUM(E20*3)</f>
        <v>8598.2999999999993</v>
      </c>
      <c r="E20" s="4">
        <v>2866.1</v>
      </c>
      <c r="F20" s="7"/>
      <c r="H20" s="11"/>
    </row>
    <row r="21" spans="1:8" x14ac:dyDescent="0.3">
      <c r="A21" s="21" t="s">
        <v>4</v>
      </c>
      <c r="B21" s="25" t="s">
        <v>3</v>
      </c>
      <c r="C21" s="5">
        <f>+E21</f>
        <v>30</v>
      </c>
      <c r="D21" s="5">
        <f t="shared" ref="D21" si="2">SUM(E21)</f>
        <v>30</v>
      </c>
      <c r="E21" s="5">
        <v>30</v>
      </c>
    </row>
    <row r="22" spans="1:8" x14ac:dyDescent="0.3">
      <c r="A22" s="21" t="s">
        <v>25</v>
      </c>
      <c r="B22" s="20" t="s">
        <v>26</v>
      </c>
      <c r="C22" s="4"/>
      <c r="D22" s="5"/>
      <c r="E22" s="5"/>
    </row>
    <row r="23" spans="1:8" ht="39" x14ac:dyDescent="0.3">
      <c r="A23" s="26" t="s">
        <v>24</v>
      </c>
      <c r="B23" s="20" t="s">
        <v>2</v>
      </c>
      <c r="C23" s="4">
        <f>SUM(+E23*3)</f>
        <v>0</v>
      </c>
      <c r="D23" s="5">
        <f>SUM(E23)</f>
        <v>0</v>
      </c>
      <c r="E23" s="4"/>
      <c r="F23" s="7"/>
      <c r="H23" s="11"/>
    </row>
    <row r="24" spans="1:8" x14ac:dyDescent="0.3">
      <c r="A24" s="21" t="s">
        <v>4</v>
      </c>
      <c r="B24" s="25" t="s">
        <v>3</v>
      </c>
      <c r="C24" s="5">
        <f>+E24</f>
        <v>0</v>
      </c>
      <c r="D24" s="5">
        <f t="shared" ref="D24" si="3">SUM(E24)</f>
        <v>0</v>
      </c>
      <c r="E24" s="5"/>
    </row>
    <row r="25" spans="1:8" x14ac:dyDescent="0.3">
      <c r="A25" s="21" t="s">
        <v>25</v>
      </c>
      <c r="B25" s="20" t="s">
        <v>26</v>
      </c>
      <c r="C25" s="4"/>
      <c r="D25" s="5"/>
      <c r="E25" s="5"/>
    </row>
    <row r="26" spans="1:8" x14ac:dyDescent="0.3">
      <c r="A26" s="24" t="s">
        <v>22</v>
      </c>
      <c r="B26" s="20" t="s">
        <v>2</v>
      </c>
      <c r="C26" s="4">
        <f>SUM(+E26*3)</f>
        <v>0</v>
      </c>
      <c r="D26" s="5">
        <f>SUM(E26)</f>
        <v>0</v>
      </c>
      <c r="E26" s="4"/>
      <c r="F26" s="7"/>
      <c r="H26" s="11"/>
    </row>
    <row r="27" spans="1:8" x14ac:dyDescent="0.3">
      <c r="A27" s="21" t="s">
        <v>4</v>
      </c>
      <c r="B27" s="25" t="s">
        <v>3</v>
      </c>
      <c r="C27" s="5">
        <f>+E27</f>
        <v>0</v>
      </c>
      <c r="D27" s="5">
        <f t="shared" ref="D27" si="4">SUM(E27)</f>
        <v>0</v>
      </c>
      <c r="E27" s="4"/>
    </row>
    <row r="28" spans="1:8" x14ac:dyDescent="0.3">
      <c r="A28" s="21" t="s">
        <v>25</v>
      </c>
      <c r="B28" s="20" t="s">
        <v>26</v>
      </c>
      <c r="C28" s="4"/>
      <c r="D28" s="5"/>
      <c r="E28" s="5"/>
    </row>
    <row r="29" spans="1:8" x14ac:dyDescent="0.3">
      <c r="A29" s="19" t="s">
        <v>5</v>
      </c>
      <c r="B29" s="20" t="s">
        <v>2</v>
      </c>
      <c r="C29" s="4">
        <f>SUM(+E29*12)</f>
        <v>3244.7999999999997</v>
      </c>
      <c r="D29" s="4">
        <f>SUM(E29*3)</f>
        <v>811.19999999999993</v>
      </c>
      <c r="E29" s="4">
        <v>270.39999999999998</v>
      </c>
      <c r="F29" s="7"/>
      <c r="H29" s="11"/>
    </row>
    <row r="30" spans="1:8" ht="36.75" x14ac:dyDescent="0.3">
      <c r="A30" s="27" t="s">
        <v>6</v>
      </c>
      <c r="B30" s="20" t="s">
        <v>2</v>
      </c>
      <c r="C30" s="4">
        <f>SUM(E30)</f>
        <v>0</v>
      </c>
      <c r="D30" s="4">
        <f t="shared" si="1"/>
        <v>0</v>
      </c>
      <c r="E30" s="4"/>
    </row>
    <row r="31" spans="1:8" x14ac:dyDescent="0.3">
      <c r="A31" s="27" t="s">
        <v>7</v>
      </c>
      <c r="B31" s="20" t="s">
        <v>2</v>
      </c>
      <c r="C31" s="4">
        <f t="shared" ref="C31:C32" si="5">SUM(+E31/9)*12</f>
        <v>0</v>
      </c>
      <c r="D31" s="4">
        <f t="shared" si="1"/>
        <v>0</v>
      </c>
      <c r="E31" s="4">
        <v>0</v>
      </c>
    </row>
    <row r="32" spans="1:8" ht="36.75" x14ac:dyDescent="0.3">
      <c r="A32" s="27" t="s">
        <v>8</v>
      </c>
      <c r="B32" s="20" t="s">
        <v>2</v>
      </c>
      <c r="C32" s="4">
        <f t="shared" si="5"/>
        <v>0</v>
      </c>
      <c r="D32" s="3">
        <f t="shared" si="1"/>
        <v>0</v>
      </c>
      <c r="E32" s="4">
        <v>0</v>
      </c>
    </row>
    <row r="33" spans="1:8" ht="52.5" x14ac:dyDescent="0.3">
      <c r="A33" s="27" t="s">
        <v>9</v>
      </c>
      <c r="B33" s="20" t="s">
        <v>2</v>
      </c>
      <c r="C33" s="4">
        <f>E33*12</f>
        <v>1239.5999999999999</v>
      </c>
      <c r="D33" s="4">
        <f>SUM(E33*3)</f>
        <v>309.89999999999998</v>
      </c>
      <c r="E33" s="4">
        <v>103.3</v>
      </c>
    </row>
    <row r="34" spans="1:8" x14ac:dyDescent="0.3">
      <c r="A34" s="10"/>
      <c r="B34" s="14"/>
      <c r="C34" s="10"/>
      <c r="D34" s="10"/>
      <c r="E34" s="10"/>
    </row>
    <row r="35" spans="1:8" x14ac:dyDescent="0.3">
      <c r="F35" s="7"/>
      <c r="G35" s="9"/>
      <c r="H35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opLeftCell="A19" workbookViewId="0">
      <selection activeCell="E34" sqref="E34"/>
    </sheetView>
  </sheetViews>
  <sheetFormatPr defaultColWidth="9.140625" defaultRowHeight="20.25" x14ac:dyDescent="0.3"/>
  <cols>
    <col min="1" max="1" width="65.7109375" style="1" customWidth="1"/>
    <col min="2" max="2" width="10.85546875" style="2" customWidth="1"/>
    <col min="3" max="3" width="12.7109375" style="1" customWidth="1"/>
    <col min="4" max="4" width="12.5703125" style="1" customWidth="1"/>
    <col min="5" max="5" width="12" style="1" customWidth="1"/>
    <col min="6" max="6" width="17.7109375" style="1" customWidth="1"/>
    <col min="7" max="7" width="16.7109375" style="8" customWidth="1"/>
    <col min="8" max="8" width="17" style="10" customWidth="1"/>
    <col min="9" max="9" width="9.140625" style="1"/>
    <col min="10" max="10" width="16.140625" style="1" customWidth="1"/>
    <col min="11" max="11" width="16.7109375" style="1" customWidth="1"/>
    <col min="12" max="16384" width="9.140625" style="1"/>
  </cols>
  <sheetData>
    <row r="1" spans="1:7" x14ac:dyDescent="0.3">
      <c r="A1" s="64" t="s">
        <v>15</v>
      </c>
      <c r="B1" s="64"/>
      <c r="C1" s="64"/>
      <c r="D1" s="64"/>
      <c r="E1" s="64"/>
    </row>
    <row r="2" spans="1:7" x14ac:dyDescent="0.3">
      <c r="A2" s="64" t="s">
        <v>32</v>
      </c>
      <c r="B2" s="64"/>
      <c r="C2" s="64"/>
      <c r="D2" s="64"/>
      <c r="E2" s="64"/>
    </row>
    <row r="3" spans="1:7" x14ac:dyDescent="0.3">
      <c r="A3" s="13"/>
      <c r="B3" s="14"/>
      <c r="C3" s="10"/>
      <c r="D3" s="10"/>
      <c r="E3" s="10"/>
    </row>
    <row r="4" spans="1:7" x14ac:dyDescent="0.3">
      <c r="A4" s="65"/>
      <c r="B4" s="65"/>
      <c r="C4" s="65"/>
      <c r="D4" s="65"/>
      <c r="E4" s="65"/>
    </row>
    <row r="5" spans="1:7" x14ac:dyDescent="0.3">
      <c r="A5" s="66" t="s">
        <v>16</v>
      </c>
      <c r="B5" s="66"/>
      <c r="C5" s="66"/>
      <c r="D5" s="66"/>
      <c r="E5" s="66"/>
    </row>
    <row r="6" spans="1:7" x14ac:dyDescent="0.3">
      <c r="A6" s="15"/>
      <c r="B6" s="14"/>
      <c r="C6" s="10"/>
      <c r="D6" s="10"/>
      <c r="E6" s="10"/>
    </row>
    <row r="7" spans="1:7" x14ac:dyDescent="0.3">
      <c r="A7" s="16" t="s">
        <v>17</v>
      </c>
      <c r="B7" s="14"/>
      <c r="C7" s="10"/>
      <c r="D7" s="10"/>
      <c r="E7" s="10"/>
    </row>
    <row r="8" spans="1:7" x14ac:dyDescent="0.3">
      <c r="A8" s="13" t="s">
        <v>31</v>
      </c>
      <c r="B8" s="14"/>
      <c r="C8" s="10"/>
      <c r="D8" s="10"/>
      <c r="E8" s="10"/>
    </row>
    <row r="9" spans="1:7" x14ac:dyDescent="0.3">
      <c r="A9" s="67" t="s">
        <v>27</v>
      </c>
      <c r="B9" s="68" t="s">
        <v>18</v>
      </c>
      <c r="C9" s="67" t="s">
        <v>29</v>
      </c>
      <c r="D9" s="67"/>
      <c r="E9" s="67"/>
    </row>
    <row r="10" spans="1:7" ht="40.5" x14ac:dyDescent="0.3">
      <c r="A10" s="67"/>
      <c r="B10" s="68"/>
      <c r="C10" s="29" t="s">
        <v>19</v>
      </c>
      <c r="D10" s="29" t="s">
        <v>20</v>
      </c>
      <c r="E10" s="28" t="s">
        <v>14</v>
      </c>
      <c r="G10" s="1"/>
    </row>
    <row r="11" spans="1:7" x14ac:dyDescent="0.3">
      <c r="A11" s="19" t="s">
        <v>21</v>
      </c>
      <c r="B11" s="20" t="s">
        <v>10</v>
      </c>
      <c r="C11" s="3"/>
      <c r="D11" s="3"/>
      <c r="E11" s="3"/>
    </row>
    <row r="12" spans="1:7" x14ac:dyDescent="0.3">
      <c r="A12" s="21" t="s">
        <v>23</v>
      </c>
      <c r="B12" s="20" t="s">
        <v>2</v>
      </c>
      <c r="C12" s="5"/>
      <c r="D12" s="5"/>
      <c r="E12" s="5"/>
    </row>
    <row r="13" spans="1:7" x14ac:dyDescent="0.3">
      <c r="A13" s="19" t="s">
        <v>11</v>
      </c>
      <c r="B13" s="20" t="s">
        <v>2</v>
      </c>
      <c r="C13" s="4">
        <f>SUM(C15+C29+C30+C31+C32+C33)</f>
        <v>54136.800000000003</v>
      </c>
      <c r="D13" s="4">
        <f t="shared" ref="D13" si="0">SUM(D15+D29+D30+D31+D32+D33)</f>
        <v>13534.2</v>
      </c>
      <c r="E13" s="4">
        <f>SUM(E15+E29+E30+E31+E32+E33)</f>
        <v>4511.4000000000005</v>
      </c>
    </row>
    <row r="14" spans="1:7" x14ac:dyDescent="0.3">
      <c r="A14" s="22" t="s">
        <v>0</v>
      </c>
      <c r="B14" s="23"/>
      <c r="C14" s="5"/>
      <c r="D14" s="5"/>
      <c r="E14" s="5"/>
    </row>
    <row r="15" spans="1:7" x14ac:dyDescent="0.3">
      <c r="A15" s="19" t="s">
        <v>12</v>
      </c>
      <c r="B15" s="20" t="s">
        <v>2</v>
      </c>
      <c r="C15" s="4">
        <f>SUM(C17+C20+C23+C26)</f>
        <v>47739.600000000006</v>
      </c>
      <c r="D15" s="4">
        <f>SUM(D17+D20+D23+D26)</f>
        <v>11934.900000000001</v>
      </c>
      <c r="E15" s="4">
        <f>SUM(E17+E20+E23+E26)</f>
        <v>3978.3</v>
      </c>
    </row>
    <row r="16" spans="1:7" x14ac:dyDescent="0.3">
      <c r="A16" s="22" t="s">
        <v>1</v>
      </c>
      <c r="B16" s="23"/>
      <c r="C16" s="5"/>
      <c r="D16" s="5"/>
      <c r="E16" s="5"/>
    </row>
    <row r="17" spans="1:8" x14ac:dyDescent="0.3">
      <c r="A17" s="24" t="s">
        <v>13</v>
      </c>
      <c r="B17" s="20" t="s">
        <v>2</v>
      </c>
      <c r="C17" s="4">
        <f>SUM(+E17*12)</f>
        <v>5362.7999999999993</v>
      </c>
      <c r="D17" s="4">
        <f>SUM(E17*3)</f>
        <v>1340.6999999999998</v>
      </c>
      <c r="E17" s="6">
        <v>446.9</v>
      </c>
      <c r="F17" s="7"/>
      <c r="H17" s="11"/>
    </row>
    <row r="18" spans="1:8" x14ac:dyDescent="0.3">
      <c r="A18" s="21" t="s">
        <v>4</v>
      </c>
      <c r="B18" s="25" t="s">
        <v>3</v>
      </c>
      <c r="C18" s="5">
        <f>+E18</f>
        <v>3</v>
      </c>
      <c r="D18" s="5">
        <f t="shared" ref="D18:D32" si="1">SUM(E18)</f>
        <v>3</v>
      </c>
      <c r="E18" s="5">
        <v>3</v>
      </c>
    </row>
    <row r="19" spans="1:8" x14ac:dyDescent="0.3">
      <c r="A19" s="21" t="s">
        <v>25</v>
      </c>
      <c r="B19" s="20" t="s">
        <v>26</v>
      </c>
      <c r="C19" s="4">
        <f>SUM(+E19*3)</f>
        <v>446.9</v>
      </c>
      <c r="D19" s="5">
        <f t="shared" si="1"/>
        <v>148.96666666666667</v>
      </c>
      <c r="E19" s="5">
        <f>+E17/E18</f>
        <v>148.96666666666667</v>
      </c>
    </row>
    <row r="20" spans="1:8" x14ac:dyDescent="0.3">
      <c r="A20" s="24" t="s">
        <v>34</v>
      </c>
      <c r="B20" s="20" t="s">
        <v>2</v>
      </c>
      <c r="C20" s="4">
        <f>SUM(+E20*12)</f>
        <v>42376.800000000003</v>
      </c>
      <c r="D20" s="4">
        <f>SUM(E20*3)</f>
        <v>10594.2</v>
      </c>
      <c r="E20" s="4">
        <v>3531.4</v>
      </c>
      <c r="F20" s="7"/>
      <c r="H20" s="11"/>
    </row>
    <row r="21" spans="1:8" x14ac:dyDescent="0.3">
      <c r="A21" s="21" t="s">
        <v>4</v>
      </c>
      <c r="B21" s="25" t="s">
        <v>3</v>
      </c>
      <c r="C21" s="5">
        <f>+E21</f>
        <v>30</v>
      </c>
      <c r="D21" s="5">
        <f t="shared" ref="D21" si="2">SUM(E21)</f>
        <v>30</v>
      </c>
      <c r="E21" s="5">
        <v>30</v>
      </c>
    </row>
    <row r="22" spans="1:8" x14ac:dyDescent="0.3">
      <c r="A22" s="21" t="s">
        <v>25</v>
      </c>
      <c r="B22" s="20" t="s">
        <v>26</v>
      </c>
      <c r="C22" s="4"/>
      <c r="D22" s="5"/>
      <c r="E22" s="5"/>
    </row>
    <row r="23" spans="1:8" ht="39" x14ac:dyDescent="0.3">
      <c r="A23" s="26" t="s">
        <v>24</v>
      </c>
      <c r="B23" s="20" t="s">
        <v>2</v>
      </c>
      <c r="C23" s="4">
        <f>SUM(+E23*3)</f>
        <v>0</v>
      </c>
      <c r="D23" s="5">
        <f>SUM(E23)</f>
        <v>0</v>
      </c>
      <c r="E23" s="4"/>
      <c r="F23" s="7"/>
      <c r="H23" s="11"/>
    </row>
    <row r="24" spans="1:8" x14ac:dyDescent="0.3">
      <c r="A24" s="21" t="s">
        <v>4</v>
      </c>
      <c r="B24" s="25" t="s">
        <v>3</v>
      </c>
      <c r="C24" s="5">
        <f>+E24</f>
        <v>0</v>
      </c>
      <c r="D24" s="5">
        <f t="shared" ref="D24" si="3">SUM(E24)</f>
        <v>0</v>
      </c>
      <c r="E24" s="5"/>
    </row>
    <row r="25" spans="1:8" x14ac:dyDescent="0.3">
      <c r="A25" s="21" t="s">
        <v>25</v>
      </c>
      <c r="B25" s="20" t="s">
        <v>26</v>
      </c>
      <c r="C25" s="4"/>
      <c r="D25" s="5"/>
      <c r="E25" s="5"/>
    </row>
    <row r="26" spans="1:8" x14ac:dyDescent="0.3">
      <c r="A26" s="24" t="s">
        <v>22</v>
      </c>
      <c r="B26" s="20" t="s">
        <v>2</v>
      </c>
      <c r="C26" s="4">
        <f>SUM(+E26*3)</f>
        <v>0</v>
      </c>
      <c r="D26" s="5">
        <f>SUM(E26)</f>
        <v>0</v>
      </c>
      <c r="E26" s="4"/>
      <c r="F26" s="7"/>
      <c r="H26" s="11"/>
    </row>
    <row r="27" spans="1:8" x14ac:dyDescent="0.3">
      <c r="A27" s="21" t="s">
        <v>4</v>
      </c>
      <c r="B27" s="25" t="s">
        <v>3</v>
      </c>
      <c r="C27" s="5">
        <f>+E27</f>
        <v>0</v>
      </c>
      <c r="D27" s="5">
        <f t="shared" ref="D27" si="4">SUM(E27)</f>
        <v>0</v>
      </c>
      <c r="E27" s="4"/>
    </row>
    <row r="28" spans="1:8" x14ac:dyDescent="0.3">
      <c r="A28" s="21" t="s">
        <v>25</v>
      </c>
      <c r="B28" s="20" t="s">
        <v>26</v>
      </c>
      <c r="C28" s="4"/>
      <c r="D28" s="5"/>
      <c r="E28" s="5"/>
    </row>
    <row r="29" spans="1:8" x14ac:dyDescent="0.3">
      <c r="A29" s="19" t="s">
        <v>5</v>
      </c>
      <c r="B29" s="20" t="s">
        <v>2</v>
      </c>
      <c r="C29" s="4">
        <f>SUM(+E29*12)</f>
        <v>5178</v>
      </c>
      <c r="D29" s="4">
        <f>SUM(E29*3)</f>
        <v>1294.5</v>
      </c>
      <c r="E29" s="4">
        <v>431.5</v>
      </c>
      <c r="F29" s="7"/>
      <c r="H29" s="11"/>
    </row>
    <row r="30" spans="1:8" ht="36.75" x14ac:dyDescent="0.3">
      <c r="A30" s="27" t="s">
        <v>6</v>
      </c>
      <c r="B30" s="20" t="s">
        <v>2</v>
      </c>
      <c r="C30" s="4">
        <f>SUM(E30)</f>
        <v>0</v>
      </c>
      <c r="D30" s="4">
        <f t="shared" si="1"/>
        <v>0</v>
      </c>
      <c r="E30" s="4"/>
    </row>
    <row r="31" spans="1:8" x14ac:dyDescent="0.3">
      <c r="A31" s="27" t="s">
        <v>7</v>
      </c>
      <c r="B31" s="20" t="s">
        <v>2</v>
      </c>
      <c r="C31" s="4">
        <f t="shared" ref="C31:C32" si="5">SUM(+E31/9)*12</f>
        <v>0</v>
      </c>
      <c r="D31" s="4">
        <f t="shared" si="1"/>
        <v>0</v>
      </c>
      <c r="E31" s="4">
        <v>0</v>
      </c>
    </row>
    <row r="32" spans="1:8" ht="36.75" x14ac:dyDescent="0.3">
      <c r="A32" s="27" t="s">
        <v>8</v>
      </c>
      <c r="B32" s="20" t="s">
        <v>2</v>
      </c>
      <c r="C32" s="4">
        <f t="shared" si="5"/>
        <v>0</v>
      </c>
      <c r="D32" s="3">
        <f t="shared" si="1"/>
        <v>0</v>
      </c>
      <c r="E32" s="4">
        <v>0</v>
      </c>
    </row>
    <row r="33" spans="1:8" ht="52.5" x14ac:dyDescent="0.3">
      <c r="A33" s="27" t="s">
        <v>9</v>
      </c>
      <c r="B33" s="20" t="s">
        <v>2</v>
      </c>
      <c r="C33" s="4">
        <f>E33*12</f>
        <v>1219.1999999999998</v>
      </c>
      <c r="D33" s="4">
        <f>SUM(E33*3)</f>
        <v>304.79999999999995</v>
      </c>
      <c r="E33" s="4">
        <v>101.6</v>
      </c>
    </row>
    <row r="34" spans="1:8" x14ac:dyDescent="0.3">
      <c r="A34" s="10"/>
      <c r="B34" s="14"/>
      <c r="C34" s="10"/>
      <c r="D34" s="10"/>
      <c r="E34" s="10"/>
    </row>
    <row r="35" spans="1:8" x14ac:dyDescent="0.3">
      <c r="F35" s="7"/>
      <c r="G35" s="9"/>
      <c r="H35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A22" workbookViewId="0">
      <selection activeCell="E33" sqref="E33"/>
    </sheetView>
  </sheetViews>
  <sheetFormatPr defaultColWidth="9.140625" defaultRowHeight="20.25" x14ac:dyDescent="0.3"/>
  <cols>
    <col min="1" max="1" width="65.7109375" style="1" customWidth="1"/>
    <col min="2" max="2" width="10.85546875" style="2" customWidth="1"/>
    <col min="3" max="3" width="12.7109375" style="1" customWidth="1"/>
    <col min="4" max="4" width="12.5703125" style="1" customWidth="1"/>
    <col min="5" max="5" width="12" style="1" customWidth="1"/>
    <col min="6" max="6" width="17.7109375" style="1" customWidth="1"/>
    <col min="7" max="7" width="16.7109375" style="8" customWidth="1"/>
    <col min="8" max="8" width="17" style="10" customWidth="1"/>
    <col min="9" max="9" width="9.140625" style="1"/>
    <col min="10" max="10" width="16.140625" style="1" customWidth="1"/>
    <col min="11" max="11" width="16.7109375" style="1" customWidth="1"/>
    <col min="12" max="16384" width="9.140625" style="1"/>
  </cols>
  <sheetData>
    <row r="1" spans="1:7" x14ac:dyDescent="0.3">
      <c r="A1" s="64" t="s">
        <v>15</v>
      </c>
      <c r="B1" s="64"/>
      <c r="C1" s="64"/>
      <c r="D1" s="64"/>
      <c r="E1" s="64"/>
    </row>
    <row r="2" spans="1:7" x14ac:dyDescent="0.3">
      <c r="A2" s="64" t="s">
        <v>30</v>
      </c>
      <c r="B2" s="64"/>
      <c r="C2" s="64"/>
      <c r="D2" s="64"/>
      <c r="E2" s="64"/>
    </row>
    <row r="3" spans="1:7" x14ac:dyDescent="0.3">
      <c r="A3" s="13"/>
      <c r="B3" s="14"/>
      <c r="C3" s="10"/>
      <c r="D3" s="10"/>
      <c r="E3" s="10"/>
    </row>
    <row r="4" spans="1:7" x14ac:dyDescent="0.3">
      <c r="A4" s="65"/>
      <c r="B4" s="65"/>
      <c r="C4" s="65"/>
      <c r="D4" s="65"/>
      <c r="E4" s="65"/>
    </row>
    <row r="5" spans="1:7" x14ac:dyDescent="0.3">
      <c r="A5" s="66" t="s">
        <v>16</v>
      </c>
      <c r="B5" s="66"/>
      <c r="C5" s="66"/>
      <c r="D5" s="66"/>
      <c r="E5" s="66"/>
    </row>
    <row r="6" spans="1:7" x14ac:dyDescent="0.3">
      <c r="A6" s="15"/>
      <c r="B6" s="14"/>
      <c r="C6" s="10"/>
      <c r="D6" s="10"/>
      <c r="E6" s="10"/>
    </row>
    <row r="7" spans="1:7" x14ac:dyDescent="0.3">
      <c r="A7" s="16" t="s">
        <v>17</v>
      </c>
      <c r="B7" s="14"/>
      <c r="C7" s="10"/>
      <c r="D7" s="10"/>
      <c r="E7" s="10"/>
    </row>
    <row r="8" spans="1:7" x14ac:dyDescent="0.3">
      <c r="A8" s="13" t="s">
        <v>31</v>
      </c>
      <c r="B8" s="14"/>
      <c r="C8" s="10"/>
      <c r="D8" s="10"/>
      <c r="E8" s="10"/>
    </row>
    <row r="9" spans="1:7" x14ac:dyDescent="0.3">
      <c r="A9" s="67" t="s">
        <v>27</v>
      </c>
      <c r="B9" s="68" t="s">
        <v>18</v>
      </c>
      <c r="C9" s="67" t="s">
        <v>29</v>
      </c>
      <c r="D9" s="67"/>
      <c r="E9" s="67"/>
    </row>
    <row r="10" spans="1:7" ht="40.5" x14ac:dyDescent="0.3">
      <c r="A10" s="67"/>
      <c r="B10" s="68"/>
      <c r="C10" s="29" t="s">
        <v>19</v>
      </c>
      <c r="D10" s="29" t="s">
        <v>20</v>
      </c>
      <c r="E10" s="28" t="s">
        <v>14</v>
      </c>
      <c r="G10" s="1"/>
    </row>
    <row r="11" spans="1:7" x14ac:dyDescent="0.3">
      <c r="A11" s="19" t="s">
        <v>21</v>
      </c>
      <c r="B11" s="20" t="s">
        <v>10</v>
      </c>
      <c r="C11" s="3"/>
      <c r="D11" s="3"/>
      <c r="E11" s="3"/>
    </row>
    <row r="12" spans="1:7" x14ac:dyDescent="0.3">
      <c r="A12" s="21" t="s">
        <v>23</v>
      </c>
      <c r="B12" s="20" t="s">
        <v>2</v>
      </c>
      <c r="C12" s="5"/>
      <c r="D12" s="5"/>
      <c r="E12" s="5"/>
    </row>
    <row r="13" spans="1:7" x14ac:dyDescent="0.3">
      <c r="A13" s="19" t="s">
        <v>11</v>
      </c>
      <c r="B13" s="20" t="s">
        <v>2</v>
      </c>
      <c r="C13" s="4">
        <f>SUM(C15+C29+C30+C31+C32+C33)</f>
        <v>71906.400000000009</v>
      </c>
      <c r="D13" s="4">
        <f t="shared" ref="D13" si="0">SUM(D15+D29+D30+D31+D32+D33)</f>
        <v>17976.600000000002</v>
      </c>
      <c r="E13" s="4">
        <f>SUM(E15+E29+E30+E31+E32+E33)</f>
        <v>5992.2</v>
      </c>
    </row>
    <row r="14" spans="1:7" x14ac:dyDescent="0.3">
      <c r="A14" s="22" t="s">
        <v>0</v>
      </c>
      <c r="B14" s="23"/>
      <c r="C14" s="5"/>
      <c r="D14" s="5"/>
      <c r="E14" s="5"/>
    </row>
    <row r="15" spans="1:7" x14ac:dyDescent="0.3">
      <c r="A15" s="19" t="s">
        <v>12</v>
      </c>
      <c r="B15" s="20" t="s">
        <v>2</v>
      </c>
      <c r="C15" s="4">
        <f>SUM(C17+C20+C23+C26)</f>
        <v>64413.600000000006</v>
      </c>
      <c r="D15" s="4">
        <f>SUM(D17+D20+D23+D26)</f>
        <v>16103.400000000001</v>
      </c>
      <c r="E15" s="4">
        <f>SUM(E17+E20+E23+E26)</f>
        <v>5367.8</v>
      </c>
    </row>
    <row r="16" spans="1:7" x14ac:dyDescent="0.3">
      <c r="A16" s="22" t="s">
        <v>1</v>
      </c>
      <c r="B16" s="23"/>
      <c r="C16" s="5"/>
      <c r="D16" s="5"/>
      <c r="E16" s="5"/>
    </row>
    <row r="17" spans="1:8" x14ac:dyDescent="0.3">
      <c r="A17" s="24" t="s">
        <v>13</v>
      </c>
      <c r="B17" s="20" t="s">
        <v>2</v>
      </c>
      <c r="C17" s="4">
        <f>SUM(+E17*12)</f>
        <v>8168.4000000000005</v>
      </c>
      <c r="D17" s="4">
        <f>SUM(E17*3)</f>
        <v>2042.1000000000001</v>
      </c>
      <c r="E17" s="6">
        <v>680.7</v>
      </c>
      <c r="F17" s="7"/>
      <c r="H17" s="11"/>
    </row>
    <row r="18" spans="1:8" x14ac:dyDescent="0.3">
      <c r="A18" s="21" t="s">
        <v>4</v>
      </c>
      <c r="B18" s="25" t="s">
        <v>3</v>
      </c>
      <c r="C18" s="5">
        <f>+E18</f>
        <v>3</v>
      </c>
      <c r="D18" s="5">
        <f t="shared" ref="D18:D32" si="1">SUM(E18)</f>
        <v>3</v>
      </c>
      <c r="E18" s="5">
        <v>3</v>
      </c>
    </row>
    <row r="19" spans="1:8" x14ac:dyDescent="0.3">
      <c r="A19" s="21" t="s">
        <v>25</v>
      </c>
      <c r="B19" s="20" t="s">
        <v>26</v>
      </c>
      <c r="C19" s="4">
        <f>SUM(+E19*3)</f>
        <v>680.7</v>
      </c>
      <c r="D19" s="5">
        <f t="shared" si="1"/>
        <v>226.9</v>
      </c>
      <c r="E19" s="5">
        <f>+E17/E18</f>
        <v>226.9</v>
      </c>
    </row>
    <row r="20" spans="1:8" x14ac:dyDescent="0.3">
      <c r="A20" s="24" t="s">
        <v>34</v>
      </c>
      <c r="B20" s="20" t="s">
        <v>2</v>
      </c>
      <c r="C20" s="4">
        <f>SUM(+E20*12)</f>
        <v>56245.200000000004</v>
      </c>
      <c r="D20" s="4">
        <f>SUM(E20*3)</f>
        <v>14061.300000000001</v>
      </c>
      <c r="E20" s="4">
        <v>4687.1000000000004</v>
      </c>
      <c r="F20" s="7"/>
      <c r="H20" s="11"/>
    </row>
    <row r="21" spans="1:8" x14ac:dyDescent="0.3">
      <c r="A21" s="21" t="s">
        <v>4</v>
      </c>
      <c r="B21" s="25" t="s">
        <v>3</v>
      </c>
      <c r="C21" s="5">
        <f>+E21</f>
        <v>30</v>
      </c>
      <c r="D21" s="5">
        <f t="shared" ref="D21" si="2">SUM(E21)</f>
        <v>30</v>
      </c>
      <c r="E21" s="5">
        <v>30</v>
      </c>
    </row>
    <row r="22" spans="1:8" x14ac:dyDescent="0.3">
      <c r="A22" s="21" t="s">
        <v>25</v>
      </c>
      <c r="B22" s="20" t="s">
        <v>26</v>
      </c>
      <c r="C22" s="4"/>
      <c r="D22" s="5"/>
      <c r="E22" s="5"/>
    </row>
    <row r="23" spans="1:8" ht="39" x14ac:dyDescent="0.3">
      <c r="A23" s="26" t="s">
        <v>24</v>
      </c>
      <c r="B23" s="20" t="s">
        <v>2</v>
      </c>
      <c r="C23" s="4">
        <f>SUM(+E23*3)</f>
        <v>0</v>
      </c>
      <c r="D23" s="5">
        <f>SUM(E23)</f>
        <v>0</v>
      </c>
      <c r="E23" s="4"/>
      <c r="F23" s="7"/>
      <c r="H23" s="11"/>
    </row>
    <row r="24" spans="1:8" x14ac:dyDescent="0.3">
      <c r="A24" s="21" t="s">
        <v>4</v>
      </c>
      <c r="B24" s="25" t="s">
        <v>3</v>
      </c>
      <c r="C24" s="5">
        <f>+E24</f>
        <v>0</v>
      </c>
      <c r="D24" s="5">
        <f t="shared" ref="D24" si="3">SUM(E24)</f>
        <v>0</v>
      </c>
      <c r="E24" s="5"/>
    </row>
    <row r="25" spans="1:8" x14ac:dyDescent="0.3">
      <c r="A25" s="21" t="s">
        <v>25</v>
      </c>
      <c r="B25" s="20" t="s">
        <v>26</v>
      </c>
      <c r="C25" s="4"/>
      <c r="D25" s="5"/>
      <c r="E25" s="5"/>
    </row>
    <row r="26" spans="1:8" x14ac:dyDescent="0.3">
      <c r="A26" s="24" t="s">
        <v>22</v>
      </c>
      <c r="B26" s="20" t="s">
        <v>2</v>
      </c>
      <c r="C26" s="4">
        <f>SUM(+E26*3)</f>
        <v>0</v>
      </c>
      <c r="D26" s="5">
        <f>SUM(E26)</f>
        <v>0</v>
      </c>
      <c r="E26" s="4"/>
      <c r="F26" s="7"/>
      <c r="H26" s="11"/>
    </row>
    <row r="27" spans="1:8" x14ac:dyDescent="0.3">
      <c r="A27" s="21" t="s">
        <v>4</v>
      </c>
      <c r="B27" s="25" t="s">
        <v>3</v>
      </c>
      <c r="C27" s="5">
        <f>+E27</f>
        <v>0</v>
      </c>
      <c r="D27" s="5">
        <f t="shared" ref="D27" si="4">SUM(E27)</f>
        <v>0</v>
      </c>
      <c r="E27" s="4"/>
    </row>
    <row r="28" spans="1:8" x14ac:dyDescent="0.3">
      <c r="A28" s="21" t="s">
        <v>25</v>
      </c>
      <c r="B28" s="20" t="s">
        <v>26</v>
      </c>
      <c r="C28" s="4"/>
      <c r="D28" s="5"/>
      <c r="E28" s="5"/>
    </row>
    <row r="29" spans="1:8" x14ac:dyDescent="0.3">
      <c r="A29" s="19" t="s">
        <v>5</v>
      </c>
      <c r="B29" s="20" t="s">
        <v>2</v>
      </c>
      <c r="C29" s="4">
        <f>SUM(+E29*12)</f>
        <v>6232.7999999999993</v>
      </c>
      <c r="D29" s="4">
        <f>SUM(E29*3)</f>
        <v>1558.1999999999998</v>
      </c>
      <c r="E29" s="4">
        <v>519.4</v>
      </c>
      <c r="F29" s="7"/>
      <c r="H29" s="11"/>
    </row>
    <row r="30" spans="1:8" ht="36.75" x14ac:dyDescent="0.3">
      <c r="A30" s="27" t="s">
        <v>6</v>
      </c>
      <c r="B30" s="20" t="s">
        <v>2</v>
      </c>
      <c r="C30" s="4">
        <f>SUM(E30)</f>
        <v>0</v>
      </c>
      <c r="D30" s="4">
        <f t="shared" si="1"/>
        <v>0</v>
      </c>
      <c r="E30" s="4"/>
    </row>
    <row r="31" spans="1:8" x14ac:dyDescent="0.3">
      <c r="A31" s="27" t="s">
        <v>7</v>
      </c>
      <c r="B31" s="20" t="s">
        <v>2</v>
      </c>
      <c r="C31" s="4">
        <f t="shared" ref="C31:C32" si="5">SUM(+E31/9)*12</f>
        <v>0</v>
      </c>
      <c r="D31" s="4">
        <f t="shared" si="1"/>
        <v>0</v>
      </c>
      <c r="E31" s="4">
        <v>0</v>
      </c>
    </row>
    <row r="32" spans="1:8" ht="36.75" x14ac:dyDescent="0.3">
      <c r="A32" s="27" t="s">
        <v>8</v>
      </c>
      <c r="B32" s="20" t="s">
        <v>2</v>
      </c>
      <c r="C32" s="4">
        <f t="shared" si="5"/>
        <v>0</v>
      </c>
      <c r="D32" s="3">
        <f t="shared" si="1"/>
        <v>0</v>
      </c>
      <c r="E32" s="4">
        <v>0</v>
      </c>
    </row>
    <row r="33" spans="1:8" ht="52.5" x14ac:dyDescent="0.3">
      <c r="A33" s="27" t="s">
        <v>9</v>
      </c>
      <c r="B33" s="20" t="s">
        <v>2</v>
      </c>
      <c r="C33" s="4">
        <f>E33*12</f>
        <v>1260</v>
      </c>
      <c r="D33" s="4">
        <f>SUM(E33*3)</f>
        <v>315</v>
      </c>
      <c r="E33" s="4">
        <v>105</v>
      </c>
    </row>
    <row r="34" spans="1:8" x14ac:dyDescent="0.3">
      <c r="A34" s="10"/>
      <c r="B34" s="14"/>
      <c r="C34" s="10"/>
      <c r="D34" s="10"/>
      <c r="E34" s="10"/>
    </row>
    <row r="35" spans="1:8" x14ac:dyDescent="0.3">
      <c r="F35" s="7"/>
      <c r="G35" s="9"/>
      <c r="H35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topLeftCell="A19" workbookViewId="0">
      <selection activeCell="E33" sqref="E33"/>
    </sheetView>
  </sheetViews>
  <sheetFormatPr defaultColWidth="9.140625" defaultRowHeight="20.25" x14ac:dyDescent="0.3"/>
  <cols>
    <col min="1" max="1" width="65.7109375" style="30" customWidth="1"/>
    <col min="2" max="2" width="10.85546875" style="32" customWidth="1"/>
    <col min="3" max="3" width="12.7109375" style="30" customWidth="1"/>
    <col min="4" max="4" width="12.5703125" style="30" customWidth="1"/>
    <col min="5" max="5" width="12" style="30" customWidth="1"/>
    <col min="6" max="6" width="17.7109375" style="30" customWidth="1"/>
    <col min="7" max="7" width="16.7109375" style="30" customWidth="1"/>
    <col min="8" max="8" width="17" style="30" customWidth="1"/>
    <col min="9" max="9" width="9.140625" style="30"/>
    <col min="10" max="10" width="16.140625" style="30" customWidth="1"/>
    <col min="11" max="11" width="16.7109375" style="30" customWidth="1"/>
    <col min="12" max="16384" width="9.140625" style="30"/>
  </cols>
  <sheetData>
    <row r="1" spans="1:5" x14ac:dyDescent="0.3">
      <c r="A1" s="69" t="s">
        <v>15</v>
      </c>
      <c r="B1" s="69"/>
      <c r="C1" s="69"/>
      <c r="D1" s="69"/>
      <c r="E1" s="69"/>
    </row>
    <row r="2" spans="1:5" x14ac:dyDescent="0.3">
      <c r="A2" s="69" t="s">
        <v>35</v>
      </c>
      <c r="B2" s="69"/>
      <c r="C2" s="69"/>
      <c r="D2" s="69"/>
      <c r="E2" s="69"/>
    </row>
    <row r="3" spans="1:5" x14ac:dyDescent="0.3">
      <c r="A3" s="31"/>
    </row>
    <row r="4" spans="1:5" x14ac:dyDescent="0.3">
      <c r="A4" s="70"/>
      <c r="B4" s="70"/>
      <c r="C4" s="70"/>
      <c r="D4" s="70"/>
      <c r="E4" s="70"/>
    </row>
    <row r="5" spans="1:5" x14ac:dyDescent="0.3">
      <c r="A5" s="71" t="s">
        <v>16</v>
      </c>
      <c r="B5" s="71"/>
      <c r="C5" s="71"/>
      <c r="D5" s="71"/>
      <c r="E5" s="71"/>
    </row>
    <row r="6" spans="1:5" x14ac:dyDescent="0.3">
      <c r="A6" s="33"/>
    </row>
    <row r="7" spans="1:5" x14ac:dyDescent="0.3">
      <c r="A7" s="34" t="s">
        <v>17</v>
      </c>
    </row>
    <row r="8" spans="1:5" x14ac:dyDescent="0.3">
      <c r="A8" s="31" t="s">
        <v>31</v>
      </c>
    </row>
    <row r="9" spans="1:5" x14ac:dyDescent="0.3">
      <c r="A9" s="72" t="s">
        <v>27</v>
      </c>
      <c r="B9" s="73" t="s">
        <v>18</v>
      </c>
      <c r="C9" s="72" t="s">
        <v>29</v>
      </c>
      <c r="D9" s="72"/>
      <c r="E9" s="72"/>
    </row>
    <row r="10" spans="1:5" ht="40.5" x14ac:dyDescent="0.3">
      <c r="A10" s="72"/>
      <c r="B10" s="73"/>
      <c r="C10" s="35" t="s">
        <v>19</v>
      </c>
      <c r="D10" s="35" t="s">
        <v>20</v>
      </c>
      <c r="E10" s="36" t="s">
        <v>14</v>
      </c>
    </row>
    <row r="11" spans="1:5" x14ac:dyDescent="0.3">
      <c r="A11" s="37" t="s">
        <v>21</v>
      </c>
      <c r="B11" s="38" t="s">
        <v>10</v>
      </c>
      <c r="C11" s="39"/>
      <c r="D11" s="39"/>
      <c r="E11" s="39"/>
    </row>
    <row r="12" spans="1:5" x14ac:dyDescent="0.3">
      <c r="A12" s="40" t="s">
        <v>23</v>
      </c>
      <c r="B12" s="38" t="s">
        <v>2</v>
      </c>
      <c r="C12" s="41"/>
      <c r="D12" s="41"/>
      <c r="E12" s="41"/>
    </row>
    <row r="13" spans="1:5" x14ac:dyDescent="0.3">
      <c r="A13" s="37" t="s">
        <v>11</v>
      </c>
      <c r="B13" s="38" t="s">
        <v>2</v>
      </c>
      <c r="C13" s="42">
        <f>SUM(C15+C29+C30+C31+C32+C33)</f>
        <v>55712.640000000007</v>
      </c>
      <c r="D13" s="42">
        <f t="shared" ref="D13" si="0">SUM(D15+D29+D30+D31+D32+D33)</f>
        <v>13928.160000000002</v>
      </c>
      <c r="E13" s="42">
        <f>SUM(E15+E29+E30+E31+E32+E33)</f>
        <v>4642.72</v>
      </c>
    </row>
    <row r="14" spans="1:5" x14ac:dyDescent="0.3">
      <c r="A14" s="43" t="s">
        <v>0</v>
      </c>
      <c r="B14" s="44"/>
      <c r="C14" s="41"/>
      <c r="D14" s="41"/>
      <c r="E14" s="41"/>
    </row>
    <row r="15" spans="1:5" x14ac:dyDescent="0.3">
      <c r="A15" s="37" t="s">
        <v>12</v>
      </c>
      <c r="B15" s="38" t="s">
        <v>2</v>
      </c>
      <c r="C15" s="42">
        <f>SUM(C17+C20+C23+C26)</f>
        <v>50882.16</v>
      </c>
      <c r="D15" s="42">
        <f>SUM(D17+D20+D23+D26)</f>
        <v>12720.54</v>
      </c>
      <c r="E15" s="42">
        <f>SUM(E17+E20+E23+E26)</f>
        <v>4240.18</v>
      </c>
    </row>
    <row r="16" spans="1:5" x14ac:dyDescent="0.3">
      <c r="A16" s="43" t="s">
        <v>1</v>
      </c>
      <c r="B16" s="44"/>
      <c r="C16" s="41"/>
      <c r="D16" s="41"/>
      <c r="E16" s="41"/>
    </row>
    <row r="17" spans="1:8" x14ac:dyDescent="0.3">
      <c r="A17" s="45" t="s">
        <v>13</v>
      </c>
      <c r="B17" s="38" t="s">
        <v>2</v>
      </c>
      <c r="C17" s="51">
        <f>SUM(+E17*12)</f>
        <v>5586.4800000000005</v>
      </c>
      <c r="D17" s="51">
        <f>SUM(E17*3)</f>
        <v>1396.6200000000001</v>
      </c>
      <c r="E17" s="52">
        <v>465.54</v>
      </c>
      <c r="F17" s="46"/>
      <c r="H17" s="47"/>
    </row>
    <row r="18" spans="1:8" x14ac:dyDescent="0.3">
      <c r="A18" s="40" t="s">
        <v>4</v>
      </c>
      <c r="B18" s="48" t="s">
        <v>3</v>
      </c>
      <c r="C18" s="41">
        <f>+E18</f>
        <v>3</v>
      </c>
      <c r="D18" s="41">
        <f t="shared" ref="D18:D32" si="1">SUM(E18)</f>
        <v>3</v>
      </c>
      <c r="E18" s="41">
        <v>3</v>
      </c>
    </row>
    <row r="19" spans="1:8" x14ac:dyDescent="0.3">
      <c r="A19" s="40" t="s">
        <v>25</v>
      </c>
      <c r="B19" s="38" t="s">
        <v>26</v>
      </c>
      <c r="C19" s="42">
        <f>SUM(+E19*12)</f>
        <v>1862.16</v>
      </c>
      <c r="D19" s="41">
        <f>SUM(E19*3)</f>
        <v>465.54</v>
      </c>
      <c r="E19" s="41">
        <f>+E17/E18</f>
        <v>155.18</v>
      </c>
    </row>
    <row r="20" spans="1:8" x14ac:dyDescent="0.3">
      <c r="A20" s="45" t="s">
        <v>34</v>
      </c>
      <c r="B20" s="38" t="s">
        <v>2</v>
      </c>
      <c r="C20" s="51">
        <f>SUM(+E20*12)</f>
        <v>45295.68</v>
      </c>
      <c r="D20" s="51">
        <f>SUM(E20*3)</f>
        <v>11323.92</v>
      </c>
      <c r="E20" s="51">
        <v>3774.64</v>
      </c>
      <c r="F20" s="46"/>
      <c r="H20" s="47"/>
    </row>
    <row r="21" spans="1:8" x14ac:dyDescent="0.3">
      <c r="A21" s="40" t="s">
        <v>4</v>
      </c>
      <c r="B21" s="48" t="s">
        <v>3</v>
      </c>
      <c r="C21" s="41">
        <f>+E21</f>
        <v>30</v>
      </c>
      <c r="D21" s="41">
        <f t="shared" ref="D21" si="2">SUM(E21)</f>
        <v>30</v>
      </c>
      <c r="E21" s="41">
        <v>30</v>
      </c>
    </row>
    <row r="22" spans="1:8" x14ac:dyDescent="0.3">
      <c r="A22" s="40" t="s">
        <v>25</v>
      </c>
      <c r="B22" s="38" t="s">
        <v>26</v>
      </c>
      <c r="C22" s="42">
        <f>SUM(+E22*12)</f>
        <v>1509.856</v>
      </c>
      <c r="D22" s="41">
        <f>SUM(E22*3)</f>
        <v>377.464</v>
      </c>
      <c r="E22" s="41">
        <f>+E20/E21</f>
        <v>125.82133333333333</v>
      </c>
    </row>
    <row r="23" spans="1:8" ht="39" x14ac:dyDescent="0.3">
      <c r="A23" s="49" t="s">
        <v>24</v>
      </c>
      <c r="B23" s="38" t="s">
        <v>2</v>
      </c>
      <c r="C23" s="42">
        <f>SUM(+E23*3)</f>
        <v>0</v>
      </c>
      <c r="D23" s="41">
        <f>SUM(E23)</f>
        <v>0</v>
      </c>
      <c r="E23" s="42"/>
      <c r="F23" s="46"/>
      <c r="H23" s="47"/>
    </row>
    <row r="24" spans="1:8" x14ac:dyDescent="0.3">
      <c r="A24" s="40" t="s">
        <v>4</v>
      </c>
      <c r="B24" s="48" t="s">
        <v>3</v>
      </c>
      <c r="C24" s="41">
        <f>+E24</f>
        <v>0</v>
      </c>
      <c r="D24" s="41">
        <f t="shared" ref="D24" si="3">SUM(E24)</f>
        <v>0</v>
      </c>
      <c r="E24" s="41"/>
    </row>
    <row r="25" spans="1:8" x14ac:dyDescent="0.3">
      <c r="A25" s="40" t="s">
        <v>25</v>
      </c>
      <c r="B25" s="38" t="s">
        <v>26</v>
      </c>
      <c r="C25" s="42"/>
      <c r="D25" s="41"/>
      <c r="E25" s="41"/>
    </row>
    <row r="26" spans="1:8" x14ac:dyDescent="0.3">
      <c r="A26" s="45" t="s">
        <v>22</v>
      </c>
      <c r="B26" s="38" t="s">
        <v>2</v>
      </c>
      <c r="C26" s="42">
        <f>SUM(+E26*3)</f>
        <v>0</v>
      </c>
      <c r="D26" s="41">
        <f>SUM(E26)</f>
        <v>0</v>
      </c>
      <c r="E26" s="42"/>
      <c r="F26" s="46"/>
      <c r="H26" s="47"/>
    </row>
    <row r="27" spans="1:8" x14ac:dyDescent="0.3">
      <c r="A27" s="40" t="s">
        <v>4</v>
      </c>
      <c r="B27" s="48" t="s">
        <v>3</v>
      </c>
      <c r="C27" s="41">
        <f>+E27</f>
        <v>0</v>
      </c>
      <c r="D27" s="41">
        <f t="shared" ref="D27" si="4">SUM(E27)</f>
        <v>0</v>
      </c>
      <c r="E27" s="42"/>
    </row>
    <row r="28" spans="1:8" x14ac:dyDescent="0.3">
      <c r="A28" s="40" t="s">
        <v>25</v>
      </c>
      <c r="B28" s="38" t="s">
        <v>26</v>
      </c>
      <c r="C28" s="42"/>
      <c r="D28" s="41"/>
      <c r="E28" s="41"/>
    </row>
    <row r="29" spans="1:8" x14ac:dyDescent="0.3">
      <c r="A29" s="37" t="s">
        <v>5</v>
      </c>
      <c r="B29" s="38" t="s">
        <v>2</v>
      </c>
      <c r="C29" s="51">
        <f>SUM(+E29*12)</f>
        <v>4344.4800000000005</v>
      </c>
      <c r="D29" s="51">
        <f>SUM(E29*3)</f>
        <v>1086.1200000000001</v>
      </c>
      <c r="E29" s="51">
        <v>362.04</v>
      </c>
      <c r="F29" s="46"/>
      <c r="H29" s="47"/>
    </row>
    <row r="30" spans="1:8" ht="36.75" x14ac:dyDescent="0.3">
      <c r="A30" s="50" t="s">
        <v>6</v>
      </c>
      <c r="B30" s="38" t="s">
        <v>2</v>
      </c>
      <c r="C30" s="51">
        <f>SUM(E30)</f>
        <v>0</v>
      </c>
      <c r="D30" s="51">
        <f t="shared" si="1"/>
        <v>0</v>
      </c>
      <c r="E30" s="51"/>
    </row>
    <row r="31" spans="1:8" x14ac:dyDescent="0.3">
      <c r="A31" s="50" t="s">
        <v>7</v>
      </c>
      <c r="B31" s="38" t="s">
        <v>2</v>
      </c>
      <c r="C31" s="51">
        <f t="shared" ref="C31:C32" si="5">SUM(+E31/9)*12</f>
        <v>0</v>
      </c>
      <c r="D31" s="51">
        <f t="shared" si="1"/>
        <v>0</v>
      </c>
      <c r="E31" s="51">
        <v>0</v>
      </c>
    </row>
    <row r="32" spans="1:8" ht="36.75" x14ac:dyDescent="0.3">
      <c r="A32" s="50" t="s">
        <v>8</v>
      </c>
      <c r="B32" s="38" t="s">
        <v>2</v>
      </c>
      <c r="C32" s="51">
        <f t="shared" si="5"/>
        <v>0</v>
      </c>
      <c r="D32" s="53">
        <f t="shared" si="1"/>
        <v>0</v>
      </c>
      <c r="E32" s="51">
        <v>0</v>
      </c>
    </row>
    <row r="33" spans="1:8" ht="52.5" x14ac:dyDescent="0.3">
      <c r="A33" s="50" t="s">
        <v>9</v>
      </c>
      <c r="B33" s="38" t="s">
        <v>2</v>
      </c>
      <c r="C33" s="51">
        <f>E33*12</f>
        <v>486</v>
      </c>
      <c r="D33" s="51">
        <f>SUM(E33*3)</f>
        <v>121.5</v>
      </c>
      <c r="E33" s="51">
        <v>40.5</v>
      </c>
    </row>
    <row r="35" spans="1:8" x14ac:dyDescent="0.3">
      <c r="F35" s="46"/>
      <c r="G35" s="46"/>
      <c r="H35" s="46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topLeftCell="A27" workbookViewId="0">
      <selection activeCell="E33" sqref="E33"/>
    </sheetView>
  </sheetViews>
  <sheetFormatPr defaultColWidth="9.140625" defaultRowHeight="20.25" x14ac:dyDescent="0.3"/>
  <cols>
    <col min="1" max="1" width="65.7109375" style="30" customWidth="1"/>
    <col min="2" max="2" width="10.85546875" style="32" customWidth="1"/>
    <col min="3" max="3" width="12.7109375" style="30" customWidth="1"/>
    <col min="4" max="4" width="12.5703125" style="30" customWidth="1"/>
    <col min="5" max="5" width="12" style="30" customWidth="1"/>
    <col min="6" max="6" width="17.7109375" style="30" customWidth="1"/>
    <col min="7" max="7" width="16.7109375" style="30" customWidth="1"/>
    <col min="8" max="8" width="17" style="30" customWidth="1"/>
    <col min="9" max="9" width="9.140625" style="30"/>
    <col min="10" max="10" width="16.140625" style="30" customWidth="1"/>
    <col min="11" max="11" width="16.7109375" style="30" customWidth="1"/>
    <col min="12" max="16384" width="9.140625" style="30"/>
  </cols>
  <sheetData>
    <row r="1" spans="1:5" x14ac:dyDescent="0.3">
      <c r="A1" s="69" t="s">
        <v>15</v>
      </c>
      <c r="B1" s="69"/>
      <c r="C1" s="69"/>
      <c r="D1" s="69"/>
      <c r="E1" s="69"/>
    </row>
    <row r="2" spans="1:5" x14ac:dyDescent="0.3">
      <c r="A2" s="69" t="s">
        <v>36</v>
      </c>
      <c r="B2" s="69"/>
      <c r="C2" s="69"/>
      <c r="D2" s="69"/>
      <c r="E2" s="69"/>
    </row>
    <row r="3" spans="1:5" x14ac:dyDescent="0.3">
      <c r="A3" s="31"/>
    </row>
    <row r="4" spans="1:5" x14ac:dyDescent="0.3">
      <c r="A4" s="70"/>
      <c r="B4" s="70"/>
      <c r="C4" s="70"/>
      <c r="D4" s="70"/>
      <c r="E4" s="70"/>
    </row>
    <row r="5" spans="1:5" x14ac:dyDescent="0.3">
      <c r="A5" s="71" t="s">
        <v>16</v>
      </c>
      <c r="B5" s="71"/>
      <c r="C5" s="71"/>
      <c r="D5" s="71"/>
      <c r="E5" s="71"/>
    </row>
    <row r="6" spans="1:5" x14ac:dyDescent="0.3">
      <c r="A6" s="33"/>
    </row>
    <row r="7" spans="1:5" x14ac:dyDescent="0.3">
      <c r="A7" s="34" t="s">
        <v>17</v>
      </c>
    </row>
    <row r="8" spans="1:5" x14ac:dyDescent="0.3">
      <c r="A8" s="31" t="s">
        <v>31</v>
      </c>
    </row>
    <row r="9" spans="1:5" x14ac:dyDescent="0.3">
      <c r="A9" s="72" t="s">
        <v>27</v>
      </c>
      <c r="B9" s="73" t="s">
        <v>18</v>
      </c>
      <c r="C9" s="72" t="s">
        <v>37</v>
      </c>
      <c r="D9" s="72"/>
      <c r="E9" s="72"/>
    </row>
    <row r="10" spans="1:5" ht="40.5" x14ac:dyDescent="0.3">
      <c r="A10" s="72"/>
      <c r="B10" s="73"/>
      <c r="C10" s="55" t="s">
        <v>19</v>
      </c>
      <c r="D10" s="55" t="s">
        <v>20</v>
      </c>
      <c r="E10" s="54" t="s">
        <v>14</v>
      </c>
    </row>
    <row r="11" spans="1:5" x14ac:dyDescent="0.3">
      <c r="A11" s="37" t="s">
        <v>21</v>
      </c>
      <c r="B11" s="38" t="s">
        <v>10</v>
      </c>
      <c r="C11" s="39"/>
      <c r="D11" s="39"/>
      <c r="E11" s="39"/>
    </row>
    <row r="12" spans="1:5" x14ac:dyDescent="0.3">
      <c r="A12" s="40" t="s">
        <v>23</v>
      </c>
      <c r="B12" s="38" t="s">
        <v>2</v>
      </c>
      <c r="C12" s="41"/>
      <c r="D12" s="41"/>
      <c r="E12" s="41"/>
    </row>
    <row r="13" spans="1:5" x14ac:dyDescent="0.3">
      <c r="A13" s="37" t="s">
        <v>11</v>
      </c>
      <c r="B13" s="38" t="s">
        <v>2</v>
      </c>
      <c r="C13" s="42">
        <f>SUM(C15+C29+C30+C31+C32+C33)</f>
        <v>63665.51999999999</v>
      </c>
      <c r="D13" s="42">
        <f t="shared" ref="D13" si="0">SUM(D15+D29+D30+D31+D32+D33)</f>
        <v>15916.379999999997</v>
      </c>
      <c r="E13" s="42">
        <f>SUM(E15+E29+E30+E31+E32+E33)</f>
        <v>5305.4599999999991</v>
      </c>
    </row>
    <row r="14" spans="1:5" x14ac:dyDescent="0.3">
      <c r="A14" s="43" t="s">
        <v>0</v>
      </c>
      <c r="B14" s="44"/>
      <c r="C14" s="41"/>
      <c r="D14" s="41"/>
      <c r="E14" s="41"/>
    </row>
    <row r="15" spans="1:5" x14ac:dyDescent="0.3">
      <c r="A15" s="37" t="s">
        <v>12</v>
      </c>
      <c r="B15" s="38" t="s">
        <v>2</v>
      </c>
      <c r="C15" s="42">
        <f>SUM(C17+C20+C23+C26)</f>
        <v>53958.719999999994</v>
      </c>
      <c r="D15" s="42">
        <f>SUM(D17+D20+D23+D26)</f>
        <v>13489.679999999998</v>
      </c>
      <c r="E15" s="42">
        <f>SUM(E17+E20+E23+E26)</f>
        <v>4496.5599999999995</v>
      </c>
    </row>
    <row r="16" spans="1:5" x14ac:dyDescent="0.3">
      <c r="A16" s="43" t="s">
        <v>1</v>
      </c>
      <c r="B16" s="44"/>
      <c r="C16" s="41"/>
      <c r="D16" s="41"/>
      <c r="E16" s="41"/>
    </row>
    <row r="17" spans="1:8" x14ac:dyDescent="0.3">
      <c r="A17" s="45" t="s">
        <v>13</v>
      </c>
      <c r="B17" s="38" t="s">
        <v>2</v>
      </c>
      <c r="C17" s="51">
        <f>SUM(+E17*12)</f>
        <v>5674.32</v>
      </c>
      <c r="D17" s="51">
        <f>SUM(E17*3)</f>
        <v>1418.58</v>
      </c>
      <c r="E17" s="52">
        <v>472.86</v>
      </c>
      <c r="F17" s="46"/>
      <c r="H17" s="47"/>
    </row>
    <row r="18" spans="1:8" x14ac:dyDescent="0.3">
      <c r="A18" s="40" t="s">
        <v>4</v>
      </c>
      <c r="B18" s="48" t="s">
        <v>3</v>
      </c>
      <c r="C18" s="41">
        <f>+E18</f>
        <v>3</v>
      </c>
      <c r="D18" s="41">
        <f t="shared" ref="D18:D32" si="1">SUM(E18)</f>
        <v>3</v>
      </c>
      <c r="E18" s="41">
        <v>3</v>
      </c>
    </row>
    <row r="19" spans="1:8" x14ac:dyDescent="0.3">
      <c r="A19" s="40" t="s">
        <v>25</v>
      </c>
      <c r="B19" s="38" t="s">
        <v>26</v>
      </c>
      <c r="C19" s="42">
        <f>SUM(+E19*12)</f>
        <v>1891.44</v>
      </c>
      <c r="D19" s="41">
        <f>SUM(E19*3)</f>
        <v>472.86</v>
      </c>
      <c r="E19" s="41">
        <f>+E17/E18</f>
        <v>157.62</v>
      </c>
    </row>
    <row r="20" spans="1:8" x14ac:dyDescent="0.3">
      <c r="A20" s="45" t="s">
        <v>34</v>
      </c>
      <c r="B20" s="38" t="s">
        <v>2</v>
      </c>
      <c r="C20" s="51">
        <f>SUM(+E20*12)</f>
        <v>48284.399999999994</v>
      </c>
      <c r="D20" s="51">
        <f>SUM(E20*3)</f>
        <v>12071.099999999999</v>
      </c>
      <c r="E20" s="51">
        <f>3850.5+173.2</f>
        <v>4023.7</v>
      </c>
      <c r="F20" s="46"/>
      <c r="H20" s="47"/>
    </row>
    <row r="21" spans="1:8" x14ac:dyDescent="0.3">
      <c r="A21" s="40" t="s">
        <v>4</v>
      </c>
      <c r="B21" s="48" t="s">
        <v>3</v>
      </c>
      <c r="C21" s="41">
        <f>+E21</f>
        <v>30</v>
      </c>
      <c r="D21" s="41">
        <f t="shared" ref="D21" si="2">SUM(E21)</f>
        <v>30</v>
      </c>
      <c r="E21" s="41">
        <v>30</v>
      </c>
    </row>
    <row r="22" spans="1:8" x14ac:dyDescent="0.3">
      <c r="A22" s="40" t="s">
        <v>25</v>
      </c>
      <c r="B22" s="38" t="s">
        <v>26</v>
      </c>
      <c r="C22" s="42">
        <f>SUM(+E22*12)</f>
        <v>1609.48</v>
      </c>
      <c r="D22" s="41">
        <f>SUM(E22*3)</f>
        <v>402.37</v>
      </c>
      <c r="E22" s="41">
        <f>+E20/E21</f>
        <v>134.12333333333333</v>
      </c>
    </row>
    <row r="23" spans="1:8" ht="39" x14ac:dyDescent="0.3">
      <c r="A23" s="49" t="s">
        <v>24</v>
      </c>
      <c r="B23" s="38" t="s">
        <v>2</v>
      </c>
      <c r="C23" s="42">
        <f>SUM(+E23*3)</f>
        <v>0</v>
      </c>
      <c r="D23" s="41">
        <f>SUM(E23)</f>
        <v>0</v>
      </c>
      <c r="E23" s="42"/>
      <c r="F23" s="46"/>
      <c r="H23" s="47"/>
    </row>
    <row r="24" spans="1:8" x14ac:dyDescent="0.3">
      <c r="A24" s="40" t="s">
        <v>4</v>
      </c>
      <c r="B24" s="48" t="s">
        <v>3</v>
      </c>
      <c r="C24" s="41">
        <f>+E24</f>
        <v>0</v>
      </c>
      <c r="D24" s="41">
        <f t="shared" ref="D24" si="3">SUM(E24)</f>
        <v>0</v>
      </c>
      <c r="E24" s="41"/>
    </row>
    <row r="25" spans="1:8" x14ac:dyDescent="0.3">
      <c r="A25" s="40" t="s">
        <v>25</v>
      </c>
      <c r="B25" s="38" t="s">
        <v>26</v>
      </c>
      <c r="C25" s="42"/>
      <c r="D25" s="41"/>
      <c r="E25" s="41"/>
    </row>
    <row r="26" spans="1:8" x14ac:dyDescent="0.3">
      <c r="A26" s="45" t="s">
        <v>22</v>
      </c>
      <c r="B26" s="38" t="s">
        <v>2</v>
      </c>
      <c r="C26" s="42">
        <f>SUM(+E26*3)</f>
        <v>0</v>
      </c>
      <c r="D26" s="41">
        <f>SUM(E26)</f>
        <v>0</v>
      </c>
      <c r="E26" s="42"/>
      <c r="F26" s="46"/>
      <c r="H26" s="47"/>
    </row>
    <row r="27" spans="1:8" x14ac:dyDescent="0.3">
      <c r="A27" s="40" t="s">
        <v>4</v>
      </c>
      <c r="B27" s="48" t="s">
        <v>3</v>
      </c>
      <c r="C27" s="41">
        <f>+E27</f>
        <v>0</v>
      </c>
      <c r="D27" s="41">
        <f t="shared" ref="D27" si="4">SUM(E27)</f>
        <v>0</v>
      </c>
      <c r="E27" s="42"/>
    </row>
    <row r="28" spans="1:8" x14ac:dyDescent="0.3">
      <c r="A28" s="40" t="s">
        <v>25</v>
      </c>
      <c r="B28" s="38" t="s">
        <v>26</v>
      </c>
      <c r="C28" s="42"/>
      <c r="D28" s="41"/>
      <c r="E28" s="41"/>
    </row>
    <row r="29" spans="1:8" x14ac:dyDescent="0.3">
      <c r="A29" s="37" t="s">
        <v>5</v>
      </c>
      <c r="B29" s="38" t="s">
        <v>2</v>
      </c>
      <c r="C29" s="51">
        <f>SUM(+E29*12)</f>
        <v>9346.7999999999993</v>
      </c>
      <c r="D29" s="51">
        <f>SUM(E29*3)</f>
        <v>2336.6999999999998</v>
      </c>
      <c r="E29" s="51">
        <f>93.1+685.8</f>
        <v>778.9</v>
      </c>
      <c r="F29" s="46"/>
      <c r="H29" s="47"/>
    </row>
    <row r="30" spans="1:8" ht="36.75" x14ac:dyDescent="0.3">
      <c r="A30" s="50" t="s">
        <v>6</v>
      </c>
      <c r="B30" s="38" t="s">
        <v>2</v>
      </c>
      <c r="C30" s="51">
        <f>SUM(E30)</f>
        <v>0</v>
      </c>
      <c r="D30" s="51">
        <f t="shared" si="1"/>
        <v>0</v>
      </c>
      <c r="E30" s="51"/>
    </row>
    <row r="31" spans="1:8" x14ac:dyDescent="0.3">
      <c r="A31" s="50" t="s">
        <v>7</v>
      </c>
      <c r="B31" s="38" t="s">
        <v>2</v>
      </c>
      <c r="C31" s="51">
        <f t="shared" ref="C31:C32" si="5">SUM(+E31/9)*12</f>
        <v>0</v>
      </c>
      <c r="D31" s="51">
        <f t="shared" si="1"/>
        <v>0</v>
      </c>
      <c r="E31" s="51">
        <v>0</v>
      </c>
    </row>
    <row r="32" spans="1:8" ht="36.75" x14ac:dyDescent="0.3">
      <c r="A32" s="50" t="s">
        <v>8</v>
      </c>
      <c r="B32" s="38" t="s">
        <v>2</v>
      </c>
      <c r="C32" s="51">
        <f t="shared" si="5"/>
        <v>0</v>
      </c>
      <c r="D32" s="53">
        <f t="shared" si="1"/>
        <v>0</v>
      </c>
      <c r="E32" s="51">
        <v>0</v>
      </c>
    </row>
    <row r="33" spans="1:8" ht="52.5" x14ac:dyDescent="0.3">
      <c r="A33" s="50" t="s">
        <v>9</v>
      </c>
      <c r="B33" s="38" t="s">
        <v>2</v>
      </c>
      <c r="C33" s="51">
        <f>E33*12</f>
        <v>360</v>
      </c>
      <c r="D33" s="51">
        <f>SUM(E33*3)</f>
        <v>90</v>
      </c>
      <c r="E33" s="51">
        <v>30</v>
      </c>
    </row>
    <row r="35" spans="1:8" x14ac:dyDescent="0.3">
      <c r="F35" s="46"/>
      <c r="G35" s="46"/>
      <c r="H35" s="46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topLeftCell="A31" workbookViewId="0">
      <selection sqref="A1:XFD1048576"/>
    </sheetView>
  </sheetViews>
  <sheetFormatPr defaultColWidth="9.140625" defaultRowHeight="20.25" x14ac:dyDescent="0.3"/>
  <cols>
    <col min="1" max="1" width="65.7109375" style="30" customWidth="1"/>
    <col min="2" max="2" width="10.85546875" style="32" customWidth="1"/>
    <col min="3" max="3" width="12.7109375" style="30" customWidth="1"/>
    <col min="4" max="4" width="12.5703125" style="30" customWidth="1"/>
    <col min="5" max="5" width="12" style="30" customWidth="1"/>
    <col min="6" max="6" width="17.7109375" style="30" customWidth="1"/>
    <col min="7" max="7" width="16.7109375" style="30" customWidth="1"/>
    <col min="8" max="8" width="17" style="30" customWidth="1"/>
    <col min="9" max="9" width="9.140625" style="30"/>
    <col min="10" max="10" width="16.140625" style="30" customWidth="1"/>
    <col min="11" max="11" width="16.7109375" style="30" customWidth="1"/>
    <col min="12" max="16384" width="9.140625" style="30"/>
  </cols>
  <sheetData>
    <row r="1" spans="1:5" x14ac:dyDescent="0.3">
      <c r="A1" s="69" t="s">
        <v>15</v>
      </c>
      <c r="B1" s="69"/>
      <c r="C1" s="69"/>
      <c r="D1" s="69"/>
      <c r="E1" s="69"/>
    </row>
    <row r="2" spans="1:5" x14ac:dyDescent="0.3">
      <c r="A2" s="69" t="s">
        <v>38</v>
      </c>
      <c r="B2" s="69"/>
      <c r="C2" s="69"/>
      <c r="D2" s="69"/>
      <c r="E2" s="69"/>
    </row>
    <row r="3" spans="1:5" x14ac:dyDescent="0.3">
      <c r="A3" s="31"/>
    </row>
    <row r="4" spans="1:5" x14ac:dyDescent="0.3">
      <c r="A4" s="70"/>
      <c r="B4" s="70"/>
      <c r="C4" s="70"/>
      <c r="D4" s="70"/>
      <c r="E4" s="70"/>
    </row>
    <row r="5" spans="1:5" x14ac:dyDescent="0.3">
      <c r="A5" s="71" t="s">
        <v>16</v>
      </c>
      <c r="B5" s="71"/>
      <c r="C5" s="71"/>
      <c r="D5" s="71"/>
      <c r="E5" s="71"/>
    </row>
    <row r="6" spans="1:5" x14ac:dyDescent="0.3">
      <c r="A6" s="33"/>
    </row>
    <row r="7" spans="1:5" x14ac:dyDescent="0.3">
      <c r="A7" s="34" t="s">
        <v>17</v>
      </c>
    </row>
    <row r="8" spans="1:5" x14ac:dyDescent="0.3">
      <c r="A8" s="31" t="s">
        <v>31</v>
      </c>
    </row>
    <row r="9" spans="1:5" x14ac:dyDescent="0.3">
      <c r="A9" s="72" t="s">
        <v>27</v>
      </c>
      <c r="B9" s="73" t="s">
        <v>18</v>
      </c>
      <c r="C9" s="72" t="s">
        <v>37</v>
      </c>
      <c r="D9" s="72"/>
      <c r="E9" s="72"/>
    </row>
    <row r="10" spans="1:5" ht="40.5" x14ac:dyDescent="0.3">
      <c r="A10" s="72"/>
      <c r="B10" s="73"/>
      <c r="C10" s="57" t="s">
        <v>19</v>
      </c>
      <c r="D10" s="57" t="s">
        <v>20</v>
      </c>
      <c r="E10" s="56" t="s">
        <v>14</v>
      </c>
    </row>
    <row r="11" spans="1:5" x14ac:dyDescent="0.3">
      <c r="A11" s="37" t="s">
        <v>21</v>
      </c>
      <c r="B11" s="38" t="s">
        <v>10</v>
      </c>
      <c r="C11" s="39"/>
      <c r="D11" s="39"/>
      <c r="E11" s="39"/>
    </row>
    <row r="12" spans="1:5" x14ac:dyDescent="0.3">
      <c r="A12" s="40" t="s">
        <v>23</v>
      </c>
      <c r="B12" s="38" t="s">
        <v>2</v>
      </c>
      <c r="C12" s="41"/>
      <c r="D12" s="41"/>
      <c r="E12" s="41"/>
    </row>
    <row r="13" spans="1:5" x14ac:dyDescent="0.3">
      <c r="A13" s="37" t="s">
        <v>11</v>
      </c>
      <c r="B13" s="38" t="s">
        <v>2</v>
      </c>
      <c r="C13" s="42">
        <f>SUM(C15+C29+C30+C31+C32+C33)</f>
        <v>61217.5</v>
      </c>
      <c r="D13" s="42">
        <f t="shared" ref="D13" si="0">SUM(D15+D29+D30+D31+D32+D33)</f>
        <v>40286.899999999994</v>
      </c>
      <c r="E13" s="42">
        <f>SUM(E15+E29+E30+E31+E32+E33)</f>
        <v>24905.7</v>
      </c>
    </row>
    <row r="14" spans="1:5" x14ac:dyDescent="0.3">
      <c r="A14" s="43" t="s">
        <v>0</v>
      </c>
      <c r="B14" s="44"/>
      <c r="C14" s="41"/>
      <c r="D14" s="41"/>
      <c r="E14" s="41"/>
    </row>
    <row r="15" spans="1:5" x14ac:dyDescent="0.3">
      <c r="A15" s="37" t="s">
        <v>12</v>
      </c>
      <c r="B15" s="38" t="s">
        <v>2</v>
      </c>
      <c r="C15" s="42">
        <f>SUM(C17+C20+C23+C26)</f>
        <v>55062.3</v>
      </c>
      <c r="D15" s="42">
        <f>SUM(D17+D20+D23+D26)</f>
        <v>36666.199999999997</v>
      </c>
      <c r="E15" s="42">
        <f>SUM(E17+E20+E23+E26)</f>
        <v>22506.2</v>
      </c>
    </row>
    <row r="16" spans="1:5" x14ac:dyDescent="0.3">
      <c r="A16" s="43" t="s">
        <v>1</v>
      </c>
      <c r="B16" s="44"/>
      <c r="C16" s="41"/>
      <c r="D16" s="41"/>
      <c r="E16" s="41"/>
    </row>
    <row r="17" spans="1:8" x14ac:dyDescent="0.3">
      <c r="A17" s="45" t="s">
        <v>13</v>
      </c>
      <c r="B17" s="38" t="s">
        <v>2</v>
      </c>
      <c r="C17" s="51">
        <v>6438.3</v>
      </c>
      <c r="D17" s="51">
        <v>3876.9</v>
      </c>
      <c r="E17" s="52">
        <v>2458.3000000000002</v>
      </c>
      <c r="F17" s="46"/>
      <c r="H17" s="47"/>
    </row>
    <row r="18" spans="1:8" x14ac:dyDescent="0.3">
      <c r="A18" s="40" t="s">
        <v>4</v>
      </c>
      <c r="B18" s="48" t="s">
        <v>3</v>
      </c>
      <c r="C18" s="41">
        <f>+E18</f>
        <v>4</v>
      </c>
      <c r="D18" s="41">
        <f t="shared" ref="D18:D32" si="1">SUM(E18)</f>
        <v>4</v>
      </c>
      <c r="E18" s="41">
        <v>4</v>
      </c>
    </row>
    <row r="19" spans="1:8" x14ac:dyDescent="0.3">
      <c r="A19" s="40" t="s">
        <v>25</v>
      </c>
      <c r="B19" s="38" t="s">
        <v>26</v>
      </c>
      <c r="C19" s="42">
        <f>SUM(+E19*12)</f>
        <v>7374.9000000000005</v>
      </c>
      <c r="D19" s="41">
        <f>SUM(E19*3)</f>
        <v>1843.7250000000001</v>
      </c>
      <c r="E19" s="41">
        <f>+E17/E18</f>
        <v>614.57500000000005</v>
      </c>
    </row>
    <row r="20" spans="1:8" x14ac:dyDescent="0.3">
      <c r="A20" s="45" t="s">
        <v>34</v>
      </c>
      <c r="B20" s="38" t="s">
        <v>2</v>
      </c>
      <c r="C20" s="51">
        <v>46092.1</v>
      </c>
      <c r="D20" s="51">
        <v>31524.7</v>
      </c>
      <c r="E20" s="51">
        <v>19415</v>
      </c>
      <c r="F20" s="46"/>
      <c r="H20" s="47"/>
    </row>
    <row r="21" spans="1:8" x14ac:dyDescent="0.3">
      <c r="A21" s="40" t="s">
        <v>4</v>
      </c>
      <c r="B21" s="48" t="s">
        <v>3</v>
      </c>
      <c r="C21" s="41">
        <f>+E21</f>
        <v>30</v>
      </c>
      <c r="D21" s="41">
        <f t="shared" ref="D21" si="2">SUM(E21)</f>
        <v>30</v>
      </c>
      <c r="E21" s="41">
        <v>30</v>
      </c>
    </row>
    <row r="22" spans="1:8" x14ac:dyDescent="0.3">
      <c r="A22" s="40" t="s">
        <v>25</v>
      </c>
      <c r="B22" s="38" t="s">
        <v>26</v>
      </c>
      <c r="C22" s="42">
        <f>SUM(+E22*12)</f>
        <v>7766</v>
      </c>
      <c r="D22" s="41">
        <f>SUM(E22*3)</f>
        <v>1941.5</v>
      </c>
      <c r="E22" s="41">
        <f>+E20/E21</f>
        <v>647.16666666666663</v>
      </c>
    </row>
    <row r="23" spans="1:8" ht="39" x14ac:dyDescent="0.3">
      <c r="A23" s="49" t="s">
        <v>24</v>
      </c>
      <c r="B23" s="38" t="s">
        <v>2</v>
      </c>
      <c r="C23" s="42">
        <f>SUM(+E23*3)</f>
        <v>0</v>
      </c>
      <c r="D23" s="41">
        <f>SUM(E23)</f>
        <v>0</v>
      </c>
      <c r="E23" s="42"/>
      <c r="F23" s="46"/>
      <c r="H23" s="47"/>
    </row>
    <row r="24" spans="1:8" x14ac:dyDescent="0.3">
      <c r="A24" s="40" t="s">
        <v>4</v>
      </c>
      <c r="B24" s="48" t="s">
        <v>3</v>
      </c>
      <c r="C24" s="41">
        <f>+E24</f>
        <v>0</v>
      </c>
      <c r="D24" s="41">
        <f t="shared" ref="D24" si="3">SUM(E24)</f>
        <v>0</v>
      </c>
      <c r="E24" s="41"/>
    </row>
    <row r="25" spans="1:8" x14ac:dyDescent="0.3">
      <c r="A25" s="40" t="s">
        <v>25</v>
      </c>
      <c r="B25" s="38" t="s">
        <v>26</v>
      </c>
      <c r="C25" s="42"/>
      <c r="D25" s="41"/>
      <c r="E25" s="41"/>
    </row>
    <row r="26" spans="1:8" x14ac:dyDescent="0.3">
      <c r="A26" s="45" t="s">
        <v>22</v>
      </c>
      <c r="B26" s="38" t="s">
        <v>2</v>
      </c>
      <c r="C26" s="42">
        <v>2531.9</v>
      </c>
      <c r="D26" s="41">
        <v>1264.5999999999999</v>
      </c>
      <c r="E26" s="42">
        <v>632.9</v>
      </c>
      <c r="F26" s="46"/>
      <c r="H26" s="47"/>
    </row>
    <row r="27" spans="1:8" x14ac:dyDescent="0.3">
      <c r="A27" s="40" t="s">
        <v>4</v>
      </c>
      <c r="B27" s="48" t="s">
        <v>3</v>
      </c>
      <c r="C27" s="41">
        <f>+E27</f>
        <v>3</v>
      </c>
      <c r="D27" s="41">
        <f t="shared" ref="D27" si="4">SUM(E27)</f>
        <v>3</v>
      </c>
      <c r="E27" s="42">
        <v>3</v>
      </c>
    </row>
    <row r="28" spans="1:8" x14ac:dyDescent="0.3">
      <c r="A28" s="40" t="s">
        <v>25</v>
      </c>
      <c r="B28" s="38" t="s">
        <v>26</v>
      </c>
      <c r="C28" s="42">
        <f>SUM(+E28*12)</f>
        <v>2531.6</v>
      </c>
      <c r="D28" s="41">
        <f>SUM(E28*3)</f>
        <v>632.9</v>
      </c>
      <c r="E28" s="41">
        <f>+E26/E27</f>
        <v>210.96666666666667</v>
      </c>
    </row>
    <row r="29" spans="1:8" x14ac:dyDescent="0.3">
      <c r="A29" s="37" t="s">
        <v>5</v>
      </c>
      <c r="B29" s="38" t="s">
        <v>2</v>
      </c>
      <c r="C29" s="51">
        <v>5795.2</v>
      </c>
      <c r="D29" s="51">
        <v>3560.7</v>
      </c>
      <c r="E29" s="51">
        <v>2369.5</v>
      </c>
      <c r="F29" s="46"/>
      <c r="H29" s="47"/>
    </row>
    <row r="30" spans="1:8" ht="36.75" x14ac:dyDescent="0.3">
      <c r="A30" s="50" t="s">
        <v>6</v>
      </c>
      <c r="B30" s="38" t="s">
        <v>2</v>
      </c>
      <c r="C30" s="51">
        <f>SUM(E30)</f>
        <v>0</v>
      </c>
      <c r="D30" s="51">
        <f t="shared" si="1"/>
        <v>0</v>
      </c>
      <c r="E30" s="51"/>
    </row>
    <row r="31" spans="1:8" x14ac:dyDescent="0.3">
      <c r="A31" s="50" t="s">
        <v>7</v>
      </c>
      <c r="B31" s="38" t="s">
        <v>2</v>
      </c>
      <c r="C31" s="51">
        <f t="shared" ref="C31:C32" si="5">SUM(+E31/9)*12</f>
        <v>0</v>
      </c>
      <c r="D31" s="51">
        <f t="shared" si="1"/>
        <v>0</v>
      </c>
      <c r="E31" s="51">
        <v>0</v>
      </c>
    </row>
    <row r="32" spans="1:8" ht="36.75" x14ac:dyDescent="0.3">
      <c r="A32" s="50" t="s">
        <v>8</v>
      </c>
      <c r="B32" s="38" t="s">
        <v>2</v>
      </c>
      <c r="C32" s="51">
        <f t="shared" si="5"/>
        <v>0</v>
      </c>
      <c r="D32" s="53">
        <f t="shared" si="1"/>
        <v>0</v>
      </c>
      <c r="E32" s="51">
        <v>0</v>
      </c>
    </row>
    <row r="33" spans="1:8" ht="52.5" x14ac:dyDescent="0.3">
      <c r="A33" s="50" t="s">
        <v>9</v>
      </c>
      <c r="B33" s="38" t="s">
        <v>2</v>
      </c>
      <c r="C33" s="51">
        <v>360</v>
      </c>
      <c r="D33" s="51">
        <v>60</v>
      </c>
      <c r="E33" s="51">
        <v>30</v>
      </c>
    </row>
    <row r="35" spans="1:8" x14ac:dyDescent="0.3">
      <c r="F35" s="46"/>
      <c r="G35" s="46"/>
      <c r="H35" s="46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topLeftCell="A25" workbookViewId="0">
      <selection activeCell="A9" sqref="A1:XFD1048576"/>
    </sheetView>
  </sheetViews>
  <sheetFormatPr defaultColWidth="9.140625" defaultRowHeight="20.25" x14ac:dyDescent="0.3"/>
  <cols>
    <col min="1" max="1" width="65.7109375" style="30" customWidth="1"/>
    <col min="2" max="2" width="10.85546875" style="32" customWidth="1"/>
    <col min="3" max="3" width="12.7109375" style="30" customWidth="1"/>
    <col min="4" max="4" width="12.5703125" style="30" customWidth="1"/>
    <col min="5" max="5" width="12" style="30" customWidth="1"/>
    <col min="6" max="6" width="17.7109375" style="30" customWidth="1"/>
    <col min="7" max="7" width="16.7109375" style="30" customWidth="1"/>
    <col min="8" max="8" width="17" style="30" customWidth="1"/>
    <col min="9" max="9" width="9.140625" style="30"/>
    <col min="10" max="10" width="16.140625" style="30" customWidth="1"/>
    <col min="11" max="11" width="16.7109375" style="30" customWidth="1"/>
    <col min="12" max="16384" width="9.140625" style="30"/>
  </cols>
  <sheetData>
    <row r="1" spans="1:5" x14ac:dyDescent="0.3">
      <c r="A1" s="69" t="s">
        <v>15</v>
      </c>
      <c r="B1" s="69"/>
      <c r="C1" s="69"/>
      <c r="D1" s="69"/>
      <c r="E1" s="69"/>
    </row>
    <row r="2" spans="1:5" x14ac:dyDescent="0.3">
      <c r="A2" s="69" t="s">
        <v>39</v>
      </c>
      <c r="B2" s="69"/>
      <c r="C2" s="69"/>
      <c r="D2" s="69"/>
      <c r="E2" s="69"/>
    </row>
    <row r="3" spans="1:5" x14ac:dyDescent="0.3">
      <c r="A3" s="31"/>
    </row>
    <row r="4" spans="1:5" x14ac:dyDescent="0.3">
      <c r="A4" s="70"/>
      <c r="B4" s="70"/>
      <c r="C4" s="70"/>
      <c r="D4" s="70"/>
      <c r="E4" s="70"/>
    </row>
    <row r="5" spans="1:5" x14ac:dyDescent="0.3">
      <c r="A5" s="71" t="s">
        <v>16</v>
      </c>
      <c r="B5" s="71"/>
      <c r="C5" s="71"/>
      <c r="D5" s="71"/>
      <c r="E5" s="71"/>
    </row>
    <row r="6" spans="1:5" x14ac:dyDescent="0.3">
      <c r="A6" s="33"/>
    </row>
    <row r="7" spans="1:5" x14ac:dyDescent="0.3">
      <c r="A7" s="34" t="s">
        <v>17</v>
      </c>
    </row>
    <row r="8" spans="1:5" x14ac:dyDescent="0.3">
      <c r="A8" s="31" t="s">
        <v>31</v>
      </c>
    </row>
    <row r="9" spans="1:5" x14ac:dyDescent="0.3">
      <c r="A9" s="72" t="s">
        <v>27</v>
      </c>
      <c r="B9" s="73" t="s">
        <v>18</v>
      </c>
      <c r="C9" s="72" t="s">
        <v>37</v>
      </c>
      <c r="D9" s="72"/>
      <c r="E9" s="72"/>
    </row>
    <row r="10" spans="1:5" ht="40.5" x14ac:dyDescent="0.3">
      <c r="A10" s="72"/>
      <c r="B10" s="73"/>
      <c r="C10" s="59" t="s">
        <v>19</v>
      </c>
      <c r="D10" s="59" t="s">
        <v>20</v>
      </c>
      <c r="E10" s="58" t="s">
        <v>14</v>
      </c>
    </row>
    <row r="11" spans="1:5" x14ac:dyDescent="0.3">
      <c r="A11" s="37" t="s">
        <v>21</v>
      </c>
      <c r="B11" s="38" t="s">
        <v>10</v>
      </c>
      <c r="C11" s="39"/>
      <c r="D11" s="39"/>
      <c r="E11" s="39"/>
    </row>
    <row r="12" spans="1:5" x14ac:dyDescent="0.3">
      <c r="A12" s="40" t="s">
        <v>23</v>
      </c>
      <c r="B12" s="38" t="s">
        <v>2</v>
      </c>
      <c r="C12" s="41"/>
      <c r="D12" s="41"/>
      <c r="E12" s="41"/>
    </row>
    <row r="13" spans="1:5" x14ac:dyDescent="0.3">
      <c r="A13" s="37" t="s">
        <v>11</v>
      </c>
      <c r="B13" s="38" t="s">
        <v>2</v>
      </c>
      <c r="C13" s="42">
        <f>SUM(C15+C29+C30+C31+C32+C33)</f>
        <v>75615</v>
      </c>
      <c r="D13" s="42">
        <f t="shared" ref="D13" si="0">SUM(D15+D29+D30+D31+D32+D33)</f>
        <v>58037.599999999999</v>
      </c>
      <c r="E13" s="42">
        <f>SUM(E15+E29+E30+E31+E32+E33)</f>
        <v>17307.400000000001</v>
      </c>
    </row>
    <row r="14" spans="1:5" x14ac:dyDescent="0.3">
      <c r="A14" s="43" t="s">
        <v>0</v>
      </c>
      <c r="B14" s="44"/>
      <c r="C14" s="41"/>
      <c r="D14" s="41"/>
      <c r="E14" s="41"/>
    </row>
    <row r="15" spans="1:5" x14ac:dyDescent="0.3">
      <c r="A15" s="37" t="s">
        <v>12</v>
      </c>
      <c r="B15" s="38" t="s">
        <v>2</v>
      </c>
      <c r="C15" s="42">
        <f>SUM(C17+C20+C23+C26)</f>
        <v>67861.5</v>
      </c>
      <c r="D15" s="42">
        <f>SUM(D17+D20+D23+D26)</f>
        <v>52264</v>
      </c>
      <c r="E15" s="42">
        <f>SUM(E17+E20+E23+E26)</f>
        <v>15597.500000000002</v>
      </c>
    </row>
    <row r="16" spans="1:5" x14ac:dyDescent="0.3">
      <c r="A16" s="43" t="s">
        <v>1</v>
      </c>
      <c r="B16" s="44"/>
      <c r="C16" s="41"/>
      <c r="D16" s="41"/>
      <c r="E16" s="41"/>
    </row>
    <row r="17" spans="1:8" x14ac:dyDescent="0.3">
      <c r="A17" s="45" t="s">
        <v>13</v>
      </c>
      <c r="B17" s="38" t="s">
        <v>2</v>
      </c>
      <c r="C17" s="51">
        <v>8806</v>
      </c>
      <c r="D17" s="51">
        <v>6341.5</v>
      </c>
      <c r="E17" s="52">
        <v>2464.5</v>
      </c>
      <c r="F17" s="46"/>
      <c r="H17" s="47"/>
    </row>
    <row r="18" spans="1:8" x14ac:dyDescent="0.3">
      <c r="A18" s="40" t="s">
        <v>4</v>
      </c>
      <c r="B18" s="48" t="s">
        <v>3</v>
      </c>
      <c r="C18" s="41">
        <f>+E18</f>
        <v>4</v>
      </c>
      <c r="D18" s="41">
        <f t="shared" ref="D18:D32" si="1">SUM(E18)</f>
        <v>4</v>
      </c>
      <c r="E18" s="41">
        <v>4</v>
      </c>
    </row>
    <row r="19" spans="1:8" x14ac:dyDescent="0.3">
      <c r="A19" s="40" t="s">
        <v>25</v>
      </c>
      <c r="B19" s="38" t="s">
        <v>26</v>
      </c>
      <c r="C19" s="42">
        <f>SUM(+E19*12)</f>
        <v>7393.5</v>
      </c>
      <c r="D19" s="41">
        <f>SUM(E19*3)</f>
        <v>1848.375</v>
      </c>
      <c r="E19" s="41">
        <f>+E17/E18</f>
        <v>616.125</v>
      </c>
    </row>
    <row r="20" spans="1:8" x14ac:dyDescent="0.3">
      <c r="A20" s="45" t="s">
        <v>34</v>
      </c>
      <c r="B20" s="38" t="s">
        <v>2</v>
      </c>
      <c r="C20" s="51">
        <f>D20+E20</f>
        <v>56404.5</v>
      </c>
      <c r="D20" s="51">
        <v>43964.7</v>
      </c>
      <c r="E20" s="51">
        <f>12271.2+168.6</f>
        <v>12439.800000000001</v>
      </c>
      <c r="F20" s="46"/>
      <c r="H20" s="47"/>
    </row>
    <row r="21" spans="1:8" x14ac:dyDescent="0.3">
      <c r="A21" s="40" t="s">
        <v>4</v>
      </c>
      <c r="B21" s="48" t="s">
        <v>3</v>
      </c>
      <c r="C21" s="41">
        <f>+E21</f>
        <v>31</v>
      </c>
      <c r="D21" s="41">
        <f t="shared" ref="D21" si="2">SUM(E21)</f>
        <v>31</v>
      </c>
      <c r="E21" s="41">
        <v>31</v>
      </c>
    </row>
    <row r="22" spans="1:8" x14ac:dyDescent="0.3">
      <c r="A22" s="40" t="s">
        <v>25</v>
      </c>
      <c r="B22" s="38" t="s">
        <v>26</v>
      </c>
      <c r="C22" s="42">
        <f>SUM(+E22*12)</f>
        <v>4815.4064516129038</v>
      </c>
      <c r="D22" s="41">
        <f>SUM(E22*3)</f>
        <v>1203.8516129032259</v>
      </c>
      <c r="E22" s="41">
        <f>+E20/E21</f>
        <v>401.28387096774196</v>
      </c>
    </row>
    <row r="23" spans="1:8" ht="39" x14ac:dyDescent="0.3">
      <c r="A23" s="49" t="s">
        <v>24</v>
      </c>
      <c r="B23" s="38" t="s">
        <v>2</v>
      </c>
      <c r="C23" s="42">
        <f>SUM(+E23*3)</f>
        <v>0</v>
      </c>
      <c r="D23" s="41">
        <f>SUM(E23)</f>
        <v>0</v>
      </c>
      <c r="E23" s="42"/>
      <c r="F23" s="46"/>
      <c r="H23" s="47"/>
    </row>
    <row r="24" spans="1:8" x14ac:dyDescent="0.3">
      <c r="A24" s="40" t="s">
        <v>4</v>
      </c>
      <c r="B24" s="48" t="s">
        <v>3</v>
      </c>
      <c r="C24" s="41">
        <f>+E24</f>
        <v>0</v>
      </c>
      <c r="D24" s="41">
        <f t="shared" ref="D24" si="3">SUM(E24)</f>
        <v>0</v>
      </c>
      <c r="E24" s="41"/>
    </row>
    <row r="25" spans="1:8" x14ac:dyDescent="0.3">
      <c r="A25" s="40" t="s">
        <v>25</v>
      </c>
      <c r="B25" s="38" t="s">
        <v>26</v>
      </c>
      <c r="C25" s="42"/>
      <c r="D25" s="41"/>
      <c r="E25" s="41"/>
    </row>
    <row r="26" spans="1:8" x14ac:dyDescent="0.3">
      <c r="A26" s="45" t="s">
        <v>22</v>
      </c>
      <c r="B26" s="38" t="s">
        <v>2</v>
      </c>
      <c r="C26" s="42">
        <f>D26+E26</f>
        <v>2651</v>
      </c>
      <c r="D26" s="42">
        <v>1957.8</v>
      </c>
      <c r="E26" s="42">
        <v>693.2</v>
      </c>
      <c r="F26" s="46"/>
      <c r="H26" s="47"/>
    </row>
    <row r="27" spans="1:8" x14ac:dyDescent="0.3">
      <c r="A27" s="40" t="s">
        <v>4</v>
      </c>
      <c r="B27" s="48" t="s">
        <v>3</v>
      </c>
      <c r="C27" s="41">
        <f>+E27</f>
        <v>3</v>
      </c>
      <c r="D27" s="41">
        <f t="shared" ref="D27" si="4">SUM(E27)</f>
        <v>3</v>
      </c>
      <c r="E27" s="42">
        <v>3</v>
      </c>
    </row>
    <row r="28" spans="1:8" x14ac:dyDescent="0.3">
      <c r="A28" s="40" t="s">
        <v>25</v>
      </c>
      <c r="B28" s="38" t="s">
        <v>26</v>
      </c>
      <c r="C28" s="42">
        <f>SUM(+E28*12)</f>
        <v>2772.8</v>
      </c>
      <c r="D28" s="41">
        <f>SUM(E28*3)</f>
        <v>693.2</v>
      </c>
      <c r="E28" s="41">
        <f>+E26/E27</f>
        <v>231.06666666666669</v>
      </c>
    </row>
    <row r="29" spans="1:8" x14ac:dyDescent="0.3">
      <c r="A29" s="37" t="s">
        <v>5</v>
      </c>
      <c r="B29" s="38" t="s">
        <v>2</v>
      </c>
      <c r="C29" s="51">
        <f>D29+E29</f>
        <v>7393.5</v>
      </c>
      <c r="D29" s="51">
        <v>5713.6</v>
      </c>
      <c r="E29" s="51">
        <v>1679.9</v>
      </c>
      <c r="F29" s="46"/>
      <c r="H29" s="47"/>
    </row>
    <row r="30" spans="1:8" ht="36.75" x14ac:dyDescent="0.3">
      <c r="A30" s="50" t="s">
        <v>6</v>
      </c>
      <c r="B30" s="38" t="s">
        <v>2</v>
      </c>
      <c r="C30" s="51">
        <f>SUM(E30)</f>
        <v>0</v>
      </c>
      <c r="D30" s="51">
        <f t="shared" si="1"/>
        <v>0</v>
      </c>
      <c r="E30" s="51"/>
    </row>
    <row r="31" spans="1:8" x14ac:dyDescent="0.3">
      <c r="A31" s="50" t="s">
        <v>7</v>
      </c>
      <c r="B31" s="38" t="s">
        <v>2</v>
      </c>
      <c r="C31" s="51">
        <f t="shared" ref="C31:C32" si="5">SUM(+E31/9)*12</f>
        <v>0</v>
      </c>
      <c r="D31" s="51">
        <f t="shared" si="1"/>
        <v>0</v>
      </c>
      <c r="E31" s="51">
        <v>0</v>
      </c>
    </row>
    <row r="32" spans="1:8" ht="36.75" x14ac:dyDescent="0.3">
      <c r="A32" s="50" t="s">
        <v>8</v>
      </c>
      <c r="B32" s="38" t="s">
        <v>2</v>
      </c>
      <c r="C32" s="51">
        <f t="shared" si="5"/>
        <v>0</v>
      </c>
      <c r="D32" s="53">
        <f t="shared" si="1"/>
        <v>0</v>
      </c>
      <c r="E32" s="51">
        <v>0</v>
      </c>
    </row>
    <row r="33" spans="1:8" ht="52.5" x14ac:dyDescent="0.3">
      <c r="A33" s="50" t="s">
        <v>9</v>
      </c>
      <c r="B33" s="38" t="s">
        <v>2</v>
      </c>
      <c r="C33" s="51">
        <v>360</v>
      </c>
      <c r="D33" s="51">
        <v>60</v>
      </c>
      <c r="E33" s="51">
        <v>30</v>
      </c>
    </row>
    <row r="35" spans="1:8" x14ac:dyDescent="0.3">
      <c r="F35" s="46"/>
      <c r="G35" s="46"/>
      <c r="H35" s="46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"/>
  <sheetViews>
    <sheetView topLeftCell="A22" workbookViewId="0">
      <selection activeCell="E33" sqref="E33"/>
    </sheetView>
  </sheetViews>
  <sheetFormatPr defaultColWidth="9.140625" defaultRowHeight="20.25" x14ac:dyDescent="0.3"/>
  <cols>
    <col min="1" max="1" width="65.7109375" style="30" customWidth="1"/>
    <col min="2" max="2" width="10.85546875" style="32" customWidth="1"/>
    <col min="3" max="3" width="12.7109375" style="30" customWidth="1"/>
    <col min="4" max="4" width="12.5703125" style="30" customWidth="1"/>
    <col min="5" max="5" width="12" style="30" customWidth="1"/>
    <col min="6" max="6" width="17.7109375" style="30" customWidth="1"/>
    <col min="7" max="7" width="16.7109375" style="30" customWidth="1"/>
    <col min="8" max="8" width="17" style="30" customWidth="1"/>
    <col min="9" max="9" width="9.140625" style="30"/>
    <col min="10" max="10" width="16.140625" style="30" customWidth="1"/>
    <col min="11" max="11" width="16.7109375" style="30" customWidth="1"/>
    <col min="12" max="16384" width="9.140625" style="30"/>
  </cols>
  <sheetData>
    <row r="1" spans="1:5" x14ac:dyDescent="0.3">
      <c r="A1" s="69" t="s">
        <v>15</v>
      </c>
      <c r="B1" s="69"/>
      <c r="C1" s="69"/>
      <c r="D1" s="69"/>
      <c r="E1" s="69"/>
    </row>
    <row r="2" spans="1:5" x14ac:dyDescent="0.3">
      <c r="A2" s="69" t="s">
        <v>40</v>
      </c>
      <c r="B2" s="69"/>
      <c r="C2" s="69"/>
      <c r="D2" s="69"/>
      <c r="E2" s="69"/>
    </row>
    <row r="3" spans="1:5" x14ac:dyDescent="0.3">
      <c r="A3" s="31"/>
    </row>
    <row r="4" spans="1:5" x14ac:dyDescent="0.3">
      <c r="A4" s="70"/>
      <c r="B4" s="70"/>
      <c r="C4" s="70"/>
      <c r="D4" s="70"/>
      <c r="E4" s="70"/>
    </row>
    <row r="5" spans="1:5" x14ac:dyDescent="0.3">
      <c r="A5" s="71" t="s">
        <v>16</v>
      </c>
      <c r="B5" s="71"/>
      <c r="C5" s="71"/>
      <c r="D5" s="71"/>
      <c r="E5" s="71"/>
    </row>
    <row r="6" spans="1:5" x14ac:dyDescent="0.3">
      <c r="A6" s="33"/>
    </row>
    <row r="7" spans="1:5" x14ac:dyDescent="0.3">
      <c r="A7" s="34" t="s">
        <v>17</v>
      </c>
    </row>
    <row r="8" spans="1:5" x14ac:dyDescent="0.3">
      <c r="A8" s="31" t="s">
        <v>31</v>
      </c>
    </row>
    <row r="9" spans="1:5" x14ac:dyDescent="0.3">
      <c r="A9" s="72" t="s">
        <v>27</v>
      </c>
      <c r="B9" s="73" t="s">
        <v>18</v>
      </c>
      <c r="C9" s="72" t="s">
        <v>37</v>
      </c>
      <c r="D9" s="72"/>
      <c r="E9" s="72"/>
    </row>
    <row r="10" spans="1:5" ht="40.5" x14ac:dyDescent="0.3">
      <c r="A10" s="72"/>
      <c r="B10" s="73"/>
      <c r="C10" s="61" t="s">
        <v>19</v>
      </c>
      <c r="D10" s="61" t="s">
        <v>20</v>
      </c>
      <c r="E10" s="60" t="s">
        <v>14</v>
      </c>
    </row>
    <row r="11" spans="1:5" x14ac:dyDescent="0.3">
      <c r="A11" s="37" t="s">
        <v>21</v>
      </c>
      <c r="B11" s="38" t="s">
        <v>10</v>
      </c>
      <c r="C11" s="39"/>
      <c r="D11" s="39"/>
      <c r="E11" s="39"/>
    </row>
    <row r="12" spans="1:5" x14ac:dyDescent="0.3">
      <c r="A12" s="40" t="s">
        <v>23</v>
      </c>
      <c r="B12" s="38" t="s">
        <v>2</v>
      </c>
      <c r="C12" s="41"/>
      <c r="D12" s="41"/>
      <c r="E12" s="41"/>
    </row>
    <row r="13" spans="1:5" x14ac:dyDescent="0.3">
      <c r="A13" s="37" t="s">
        <v>11</v>
      </c>
      <c r="B13" s="38" t="s">
        <v>2</v>
      </c>
      <c r="C13" s="42">
        <f>SUM(C15+C29+C30+C31+C32+C33)</f>
        <v>85203.7</v>
      </c>
      <c r="D13" s="42">
        <f t="shared" ref="D13" si="0">SUM(D15+D29+D30+D31+D32+D33)</f>
        <v>64350.5</v>
      </c>
      <c r="E13" s="42">
        <f>SUM(E15+E29+E30+E31+E32+E33)</f>
        <v>24616</v>
      </c>
    </row>
    <row r="14" spans="1:5" x14ac:dyDescent="0.3">
      <c r="A14" s="43" t="s">
        <v>0</v>
      </c>
      <c r="B14" s="44"/>
      <c r="C14" s="41"/>
      <c r="D14" s="41"/>
      <c r="E14" s="41"/>
    </row>
    <row r="15" spans="1:5" x14ac:dyDescent="0.3">
      <c r="A15" s="37" t="s">
        <v>12</v>
      </c>
      <c r="B15" s="38" t="s">
        <v>2</v>
      </c>
      <c r="C15" s="42">
        <f>SUM(C17+C20+C23+C26)</f>
        <v>73361.899999999994</v>
      </c>
      <c r="D15" s="42">
        <f>SUM(D17+D20+D23+D26)</f>
        <v>55062.3</v>
      </c>
      <c r="E15" s="42">
        <f>SUM(E17+E20+E23+E26)</f>
        <v>21097.7</v>
      </c>
    </row>
    <row r="16" spans="1:5" x14ac:dyDescent="0.3">
      <c r="A16" s="43" t="s">
        <v>1</v>
      </c>
      <c r="B16" s="44"/>
      <c r="C16" s="41"/>
      <c r="D16" s="41"/>
      <c r="E16" s="41"/>
    </row>
    <row r="17" spans="1:8" x14ac:dyDescent="0.3">
      <c r="A17" s="45" t="s">
        <v>13</v>
      </c>
      <c r="B17" s="38" t="s">
        <v>2</v>
      </c>
      <c r="C17" s="51">
        <v>8918</v>
      </c>
      <c r="D17" s="51">
        <v>6438.3</v>
      </c>
      <c r="E17" s="52">
        <v>2576.4</v>
      </c>
      <c r="F17" s="46"/>
      <c r="H17" s="47"/>
    </row>
    <row r="18" spans="1:8" x14ac:dyDescent="0.3">
      <c r="A18" s="40" t="s">
        <v>4</v>
      </c>
      <c r="B18" s="48" t="s">
        <v>3</v>
      </c>
      <c r="C18" s="41">
        <f>+E18</f>
        <v>4</v>
      </c>
      <c r="D18" s="41">
        <f t="shared" ref="D18:D32" si="1">SUM(E18)</f>
        <v>4</v>
      </c>
      <c r="E18" s="41">
        <v>4</v>
      </c>
    </row>
    <row r="19" spans="1:8" x14ac:dyDescent="0.3">
      <c r="A19" s="40" t="s">
        <v>25</v>
      </c>
      <c r="B19" s="38" t="s">
        <v>26</v>
      </c>
      <c r="C19" s="42">
        <f>SUM(+E19*12)</f>
        <v>7729.2000000000007</v>
      </c>
      <c r="D19" s="41">
        <f>SUM(E19*3)</f>
        <v>1932.3000000000002</v>
      </c>
      <c r="E19" s="41">
        <f>+E17/E18</f>
        <v>644.1</v>
      </c>
    </row>
    <row r="20" spans="1:8" x14ac:dyDescent="0.3">
      <c r="A20" s="45" t="s">
        <v>34</v>
      </c>
      <c r="B20" s="38" t="s">
        <v>2</v>
      </c>
      <c r="C20" s="51">
        <v>61850.9</v>
      </c>
      <c r="D20" s="51">
        <v>46092.1</v>
      </c>
      <c r="E20" s="51">
        <v>17886.2</v>
      </c>
      <c r="F20" s="46"/>
      <c r="H20" s="47"/>
    </row>
    <row r="21" spans="1:8" x14ac:dyDescent="0.3">
      <c r="A21" s="40" t="s">
        <v>4</v>
      </c>
      <c r="B21" s="48" t="s">
        <v>3</v>
      </c>
      <c r="C21" s="41">
        <f>+E21</f>
        <v>31</v>
      </c>
      <c r="D21" s="41">
        <f t="shared" ref="D21" si="2">SUM(E21)</f>
        <v>31</v>
      </c>
      <c r="E21" s="41">
        <v>31</v>
      </c>
    </row>
    <row r="22" spans="1:8" x14ac:dyDescent="0.3">
      <c r="A22" s="40" t="s">
        <v>25</v>
      </c>
      <c r="B22" s="38" t="s">
        <v>26</v>
      </c>
      <c r="C22" s="42">
        <f>SUM(+E22*12)</f>
        <v>6923.6903225806454</v>
      </c>
      <c r="D22" s="41">
        <f>SUM(E22*3)</f>
        <v>1730.9225806451614</v>
      </c>
      <c r="E22" s="41">
        <f>+E20/E21</f>
        <v>576.97419354838712</v>
      </c>
    </row>
    <row r="23" spans="1:8" ht="39" x14ac:dyDescent="0.3">
      <c r="A23" s="49" t="s">
        <v>24</v>
      </c>
      <c r="B23" s="38" t="s">
        <v>2</v>
      </c>
      <c r="C23" s="42">
        <f>SUM(+E23*3)</f>
        <v>0</v>
      </c>
      <c r="D23" s="41">
        <f>SUM(E23)</f>
        <v>0</v>
      </c>
      <c r="E23" s="42"/>
      <c r="F23" s="46"/>
      <c r="H23" s="47"/>
    </row>
    <row r="24" spans="1:8" x14ac:dyDescent="0.3">
      <c r="A24" s="40" t="s">
        <v>4</v>
      </c>
      <c r="B24" s="48" t="s">
        <v>3</v>
      </c>
      <c r="C24" s="41">
        <f>+E24</f>
        <v>0</v>
      </c>
      <c r="D24" s="41">
        <f t="shared" ref="D24" si="3">SUM(E24)</f>
        <v>0</v>
      </c>
      <c r="E24" s="41"/>
    </row>
    <row r="25" spans="1:8" x14ac:dyDescent="0.3">
      <c r="A25" s="40" t="s">
        <v>25</v>
      </c>
      <c r="B25" s="38" t="s">
        <v>26</v>
      </c>
      <c r="C25" s="42"/>
      <c r="D25" s="41"/>
      <c r="E25" s="41"/>
    </row>
    <row r="26" spans="1:8" x14ac:dyDescent="0.3">
      <c r="A26" s="45" t="s">
        <v>22</v>
      </c>
      <c r="B26" s="38" t="s">
        <v>2</v>
      </c>
      <c r="C26" s="42">
        <v>2593</v>
      </c>
      <c r="D26" s="42">
        <v>2531.9</v>
      </c>
      <c r="E26" s="42">
        <v>635.1</v>
      </c>
      <c r="F26" s="46"/>
      <c r="H26" s="47"/>
    </row>
    <row r="27" spans="1:8" x14ac:dyDescent="0.3">
      <c r="A27" s="40" t="s">
        <v>4</v>
      </c>
      <c r="B27" s="48" t="s">
        <v>3</v>
      </c>
      <c r="C27" s="41">
        <f>+E27</f>
        <v>3</v>
      </c>
      <c r="D27" s="41">
        <f t="shared" ref="D27" si="4">SUM(E27)</f>
        <v>3</v>
      </c>
      <c r="E27" s="42">
        <v>3</v>
      </c>
    </row>
    <row r="28" spans="1:8" x14ac:dyDescent="0.3">
      <c r="A28" s="40" t="s">
        <v>25</v>
      </c>
      <c r="B28" s="38" t="s">
        <v>26</v>
      </c>
      <c r="C28" s="42">
        <f>SUM(+E28*12)</f>
        <v>2540.4</v>
      </c>
      <c r="D28" s="41">
        <f>SUM(E28*3)</f>
        <v>635.1</v>
      </c>
      <c r="E28" s="41">
        <f>+E26/E27</f>
        <v>211.70000000000002</v>
      </c>
    </row>
    <row r="29" spans="1:8" x14ac:dyDescent="0.3">
      <c r="A29" s="37" t="s">
        <v>5</v>
      </c>
      <c r="B29" s="38" t="s">
        <v>2</v>
      </c>
      <c r="C29" s="51">
        <v>11481.8</v>
      </c>
      <c r="D29" s="51">
        <v>9228.2000000000007</v>
      </c>
      <c r="E29" s="51">
        <v>3488.3</v>
      </c>
      <c r="F29" s="46"/>
      <c r="H29" s="47"/>
    </row>
    <row r="30" spans="1:8" ht="36.75" x14ac:dyDescent="0.3">
      <c r="A30" s="50" t="s">
        <v>6</v>
      </c>
      <c r="B30" s="38" t="s">
        <v>2</v>
      </c>
      <c r="C30" s="51">
        <f>SUM(E30)</f>
        <v>0</v>
      </c>
      <c r="D30" s="51">
        <f t="shared" si="1"/>
        <v>0</v>
      </c>
      <c r="E30" s="51"/>
    </row>
    <row r="31" spans="1:8" x14ac:dyDescent="0.3">
      <c r="A31" s="50" t="s">
        <v>7</v>
      </c>
      <c r="B31" s="38" t="s">
        <v>2</v>
      </c>
      <c r="C31" s="51">
        <f t="shared" ref="C31:C32" si="5">SUM(+E31/9)*12</f>
        <v>0</v>
      </c>
      <c r="D31" s="51">
        <f t="shared" si="1"/>
        <v>0</v>
      </c>
      <c r="E31" s="51">
        <v>0</v>
      </c>
    </row>
    <row r="32" spans="1:8" ht="36.75" x14ac:dyDescent="0.3">
      <c r="A32" s="50" t="s">
        <v>8</v>
      </c>
      <c r="B32" s="38" t="s">
        <v>2</v>
      </c>
      <c r="C32" s="51">
        <f t="shared" si="5"/>
        <v>0</v>
      </c>
      <c r="D32" s="53">
        <f t="shared" si="1"/>
        <v>0</v>
      </c>
      <c r="E32" s="51">
        <v>0</v>
      </c>
    </row>
    <row r="33" spans="1:8" ht="52.5" x14ac:dyDescent="0.3">
      <c r="A33" s="50" t="s">
        <v>9</v>
      </c>
      <c r="B33" s="38" t="s">
        <v>2</v>
      </c>
      <c r="C33" s="51">
        <v>360</v>
      </c>
      <c r="D33" s="51">
        <v>60</v>
      </c>
      <c r="E33" s="51">
        <v>30</v>
      </c>
    </row>
    <row r="35" spans="1:8" x14ac:dyDescent="0.3">
      <c r="F35" s="46"/>
      <c r="G35" s="46"/>
      <c r="H35" s="46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tabSelected="1" topLeftCell="A10" workbookViewId="0">
      <selection activeCell="D11" sqref="D11"/>
    </sheetView>
  </sheetViews>
  <sheetFormatPr defaultColWidth="9.140625" defaultRowHeight="20.25" x14ac:dyDescent="0.3"/>
  <cols>
    <col min="1" max="1" width="65.7109375" style="30" customWidth="1"/>
    <col min="2" max="2" width="10.85546875" style="32" customWidth="1"/>
    <col min="3" max="3" width="12.7109375" style="30" customWidth="1"/>
    <col min="4" max="4" width="12.5703125" style="30" customWidth="1"/>
    <col min="5" max="5" width="12" style="30" customWidth="1"/>
    <col min="6" max="6" width="17.7109375" style="30" customWidth="1"/>
    <col min="7" max="7" width="16.7109375" style="30" customWidth="1"/>
    <col min="8" max="8" width="17" style="30" customWidth="1"/>
    <col min="9" max="9" width="9.140625" style="30"/>
    <col min="10" max="10" width="16.140625" style="30" customWidth="1"/>
    <col min="11" max="11" width="16.7109375" style="30" customWidth="1"/>
    <col min="12" max="16384" width="9.140625" style="30"/>
  </cols>
  <sheetData>
    <row r="1" spans="1:5" x14ac:dyDescent="0.3">
      <c r="A1" s="69" t="s">
        <v>15</v>
      </c>
      <c r="B1" s="69"/>
      <c r="C1" s="69"/>
      <c r="D1" s="69"/>
      <c r="E1" s="69"/>
    </row>
    <row r="2" spans="1:5" x14ac:dyDescent="0.3">
      <c r="A2" s="69" t="s">
        <v>41</v>
      </c>
      <c r="B2" s="69"/>
      <c r="C2" s="69"/>
      <c r="D2" s="69"/>
      <c r="E2" s="69"/>
    </row>
    <row r="3" spans="1:5" x14ac:dyDescent="0.3">
      <c r="A3" s="31"/>
    </row>
    <row r="4" spans="1:5" x14ac:dyDescent="0.3">
      <c r="A4" s="70"/>
      <c r="B4" s="70"/>
      <c r="C4" s="70"/>
      <c r="D4" s="70"/>
      <c r="E4" s="70"/>
    </row>
    <row r="5" spans="1:5" x14ac:dyDescent="0.3">
      <c r="A5" s="71" t="s">
        <v>16</v>
      </c>
      <c r="B5" s="71"/>
      <c r="C5" s="71"/>
      <c r="D5" s="71"/>
      <c r="E5" s="71"/>
    </row>
    <row r="6" spans="1:5" x14ac:dyDescent="0.3">
      <c r="A6" s="33"/>
    </row>
    <row r="7" spans="1:5" x14ac:dyDescent="0.3">
      <c r="A7" s="34" t="s">
        <v>17</v>
      </c>
    </row>
    <row r="8" spans="1:5" x14ac:dyDescent="0.3">
      <c r="A8" s="31" t="s">
        <v>31</v>
      </c>
    </row>
    <row r="9" spans="1:5" x14ac:dyDescent="0.3">
      <c r="A9" s="72" t="s">
        <v>27</v>
      </c>
      <c r="B9" s="73" t="s">
        <v>18</v>
      </c>
      <c r="C9" s="72" t="s">
        <v>42</v>
      </c>
      <c r="D9" s="72"/>
      <c r="E9" s="72"/>
    </row>
    <row r="10" spans="1:5" ht="40.5" x14ac:dyDescent="0.3">
      <c r="A10" s="72"/>
      <c r="B10" s="73"/>
      <c r="C10" s="63" t="s">
        <v>19</v>
      </c>
      <c r="D10" s="63" t="s">
        <v>20</v>
      </c>
      <c r="E10" s="62" t="s">
        <v>14</v>
      </c>
    </row>
    <row r="11" spans="1:5" x14ac:dyDescent="0.3">
      <c r="A11" s="37" t="s">
        <v>21</v>
      </c>
      <c r="B11" s="38" t="s">
        <v>10</v>
      </c>
      <c r="C11" s="39"/>
      <c r="D11" s="39"/>
      <c r="E11" s="39"/>
    </row>
    <row r="12" spans="1:5" x14ac:dyDescent="0.3">
      <c r="A12" s="40" t="s">
        <v>23</v>
      </c>
      <c r="B12" s="38" t="s">
        <v>2</v>
      </c>
      <c r="C12" s="41"/>
      <c r="D12" s="41"/>
      <c r="E12" s="41"/>
    </row>
    <row r="13" spans="1:5" x14ac:dyDescent="0.3">
      <c r="A13" s="37" t="s">
        <v>11</v>
      </c>
      <c r="B13" s="38" t="s">
        <v>2</v>
      </c>
      <c r="C13" s="42">
        <f>SUM(C15+C29+C30+C31+C32+C33)</f>
        <v>80353.2</v>
      </c>
      <c r="D13" s="42">
        <f t="shared" ref="D13" si="0">SUM(D15+D29+D30+D31+D32+D33)</f>
        <v>20088.3</v>
      </c>
      <c r="E13" s="42">
        <f>SUM(E15+E29+E30+E31+E32+E33)</f>
        <v>20088.3</v>
      </c>
    </row>
    <row r="14" spans="1:5" x14ac:dyDescent="0.3">
      <c r="A14" s="43" t="s">
        <v>0</v>
      </c>
      <c r="B14" s="44"/>
      <c r="C14" s="41"/>
      <c r="D14" s="41"/>
      <c r="E14" s="41"/>
    </row>
    <row r="15" spans="1:5" x14ac:dyDescent="0.3">
      <c r="A15" s="37" t="s">
        <v>12</v>
      </c>
      <c r="B15" s="38" t="s">
        <v>2</v>
      </c>
      <c r="C15" s="42">
        <f>SUM(C17+C20+C23+C26)</f>
        <v>73177.599999999991</v>
      </c>
      <c r="D15" s="42">
        <f>SUM(D17+D20+D23+D26)</f>
        <v>18294.399999999998</v>
      </c>
      <c r="E15" s="42">
        <f>SUM(E17+E20+E23+E26)</f>
        <v>18294.399999999998</v>
      </c>
    </row>
    <row r="16" spans="1:5" x14ac:dyDescent="0.3">
      <c r="A16" s="43" t="s">
        <v>1</v>
      </c>
      <c r="B16" s="44"/>
      <c r="C16" s="41"/>
      <c r="D16" s="41"/>
      <c r="E16" s="41"/>
    </row>
    <row r="17" spans="1:8" x14ac:dyDescent="0.3">
      <c r="A17" s="45" t="s">
        <v>13</v>
      </c>
      <c r="B17" s="38" t="s">
        <v>2</v>
      </c>
      <c r="C17" s="51">
        <f>SUM(E17*4)</f>
        <v>7590.4</v>
      </c>
      <c r="D17" s="51">
        <f>SUM(E17)</f>
        <v>1897.6</v>
      </c>
      <c r="E17" s="52">
        <v>1897.6</v>
      </c>
      <c r="F17" s="46"/>
      <c r="H17" s="47"/>
    </row>
    <row r="18" spans="1:8" x14ac:dyDescent="0.3">
      <c r="A18" s="40" t="s">
        <v>4</v>
      </c>
      <c r="B18" s="48" t="s">
        <v>3</v>
      </c>
      <c r="C18" s="41">
        <f>+E18</f>
        <v>4</v>
      </c>
      <c r="D18" s="41">
        <f t="shared" ref="D18" si="1">SUM(E18)</f>
        <v>4</v>
      </c>
      <c r="E18" s="41">
        <v>4</v>
      </c>
    </row>
    <row r="19" spans="1:8" x14ac:dyDescent="0.3">
      <c r="A19" s="40" t="s">
        <v>25</v>
      </c>
      <c r="B19" s="38" t="s">
        <v>26</v>
      </c>
      <c r="C19" s="42">
        <f>SUM(+E19*12)</f>
        <v>5692.7999999999993</v>
      </c>
      <c r="D19" s="41">
        <f>SUM(E19*3)</f>
        <v>1423.1999999999998</v>
      </c>
      <c r="E19" s="41">
        <f>+E17/E18</f>
        <v>474.4</v>
      </c>
    </row>
    <row r="20" spans="1:8" x14ac:dyDescent="0.3">
      <c r="A20" s="45" t="s">
        <v>34</v>
      </c>
      <c r="B20" s="38" t="s">
        <v>2</v>
      </c>
      <c r="C20" s="51">
        <f>SUM(E20*4)</f>
        <v>62954</v>
      </c>
      <c r="D20" s="51">
        <f>SUM(E20)</f>
        <v>15738.5</v>
      </c>
      <c r="E20" s="51">
        <v>15738.5</v>
      </c>
      <c r="F20" s="46"/>
      <c r="H20" s="47"/>
    </row>
    <row r="21" spans="1:8" x14ac:dyDescent="0.3">
      <c r="A21" s="40" t="s">
        <v>4</v>
      </c>
      <c r="B21" s="48" t="s">
        <v>3</v>
      </c>
      <c r="C21" s="41">
        <f>+E21</f>
        <v>31</v>
      </c>
      <c r="D21" s="41">
        <f t="shared" ref="D21" si="2">SUM(E21)</f>
        <v>31</v>
      </c>
      <c r="E21" s="41">
        <v>31</v>
      </c>
    </row>
    <row r="22" spans="1:8" x14ac:dyDescent="0.3">
      <c r="A22" s="40" t="s">
        <v>25</v>
      </c>
      <c r="B22" s="38" t="s">
        <v>26</v>
      </c>
      <c r="C22" s="42">
        <f>SUM(+E22*12)</f>
        <v>6092.322580645161</v>
      </c>
      <c r="D22" s="41">
        <f>SUM(E22*3)</f>
        <v>1523.0806451612902</v>
      </c>
      <c r="E22" s="41">
        <f>+E20/E21</f>
        <v>507.69354838709677</v>
      </c>
    </row>
    <row r="23" spans="1:8" ht="39" x14ac:dyDescent="0.3">
      <c r="A23" s="49" t="s">
        <v>24</v>
      </c>
      <c r="B23" s="38" t="s">
        <v>2</v>
      </c>
      <c r="C23" s="42">
        <f>SUM(+E23*3)</f>
        <v>0</v>
      </c>
      <c r="D23" s="41">
        <f>SUM(E23)</f>
        <v>0</v>
      </c>
      <c r="E23" s="42"/>
      <c r="F23" s="46"/>
      <c r="H23" s="47"/>
    </row>
    <row r="24" spans="1:8" x14ac:dyDescent="0.3">
      <c r="A24" s="40" t="s">
        <v>4</v>
      </c>
      <c r="B24" s="48" t="s">
        <v>3</v>
      </c>
      <c r="C24" s="41">
        <f>+E24</f>
        <v>0</v>
      </c>
      <c r="D24" s="41">
        <f t="shared" ref="D24" si="3">SUM(E24)</f>
        <v>0</v>
      </c>
      <c r="E24" s="41"/>
    </row>
    <row r="25" spans="1:8" x14ac:dyDescent="0.3">
      <c r="A25" s="40" t="s">
        <v>25</v>
      </c>
      <c r="B25" s="38" t="s">
        <v>26</v>
      </c>
      <c r="C25" s="42"/>
      <c r="D25" s="41"/>
      <c r="E25" s="41"/>
    </row>
    <row r="26" spans="1:8" x14ac:dyDescent="0.3">
      <c r="A26" s="45" t="s">
        <v>22</v>
      </c>
      <c r="B26" s="38" t="s">
        <v>2</v>
      </c>
      <c r="C26" s="51">
        <f>SUM(E26*4)</f>
        <v>2633.2</v>
      </c>
      <c r="D26" s="51">
        <f>SUM(E26)</f>
        <v>658.3</v>
      </c>
      <c r="E26" s="42">
        <v>658.3</v>
      </c>
      <c r="F26" s="46"/>
      <c r="H26" s="47"/>
    </row>
    <row r="27" spans="1:8" x14ac:dyDescent="0.3">
      <c r="A27" s="40" t="s">
        <v>4</v>
      </c>
      <c r="B27" s="48" t="s">
        <v>3</v>
      </c>
      <c r="C27" s="41">
        <f>+E27</f>
        <v>3</v>
      </c>
      <c r="D27" s="41">
        <f t="shared" ref="D27" si="4">SUM(E27)</f>
        <v>3</v>
      </c>
      <c r="E27" s="42">
        <v>3</v>
      </c>
    </row>
    <row r="28" spans="1:8" x14ac:dyDescent="0.3">
      <c r="A28" s="40" t="s">
        <v>25</v>
      </c>
      <c r="B28" s="38" t="s">
        <v>26</v>
      </c>
      <c r="C28" s="42">
        <f>SUM(+E28*12)</f>
        <v>2633.2</v>
      </c>
      <c r="D28" s="41">
        <f>SUM(E28*3)</f>
        <v>658.3</v>
      </c>
      <c r="E28" s="41">
        <f>+E26/E27</f>
        <v>219.43333333333331</v>
      </c>
    </row>
    <row r="29" spans="1:8" x14ac:dyDescent="0.3">
      <c r="A29" s="37" t="s">
        <v>5</v>
      </c>
      <c r="B29" s="38" t="s">
        <v>2</v>
      </c>
      <c r="C29" s="51">
        <f>SUM(E29*4)</f>
        <v>3657.6</v>
      </c>
      <c r="D29" s="51">
        <f>SUM(E29)</f>
        <v>914.4</v>
      </c>
      <c r="E29" s="51">
        <v>914.4</v>
      </c>
      <c r="F29" s="46"/>
      <c r="H29" s="47"/>
    </row>
    <row r="30" spans="1:8" ht="36.75" x14ac:dyDescent="0.3">
      <c r="A30" s="50" t="s">
        <v>6</v>
      </c>
      <c r="B30" s="38" t="s">
        <v>2</v>
      </c>
      <c r="C30" s="51">
        <f>SUM(E30*4)</f>
        <v>0</v>
      </c>
      <c r="D30" s="51">
        <f>SUM(E30)</f>
        <v>0</v>
      </c>
      <c r="E30" s="51"/>
    </row>
    <row r="31" spans="1:8" x14ac:dyDescent="0.3">
      <c r="A31" s="50" t="s">
        <v>7</v>
      </c>
      <c r="B31" s="38" t="s">
        <v>2</v>
      </c>
      <c r="C31" s="51">
        <f>SUM(E31*4)</f>
        <v>0</v>
      </c>
      <c r="D31" s="51">
        <f>SUM(E31)</f>
        <v>0</v>
      </c>
      <c r="E31" s="51">
        <v>0</v>
      </c>
    </row>
    <row r="32" spans="1:8" ht="36.75" x14ac:dyDescent="0.3">
      <c r="A32" s="50" t="s">
        <v>8</v>
      </c>
      <c r="B32" s="38" t="s">
        <v>2</v>
      </c>
      <c r="C32" s="51">
        <f>SUM(E32*4)</f>
        <v>0</v>
      </c>
      <c r="D32" s="51">
        <f>SUM(E32)</f>
        <v>0</v>
      </c>
      <c r="E32" s="51">
        <v>0</v>
      </c>
    </row>
    <row r="33" spans="1:8" ht="52.5" x14ac:dyDescent="0.3">
      <c r="A33" s="50" t="s">
        <v>9</v>
      </c>
      <c r="B33" s="38" t="s">
        <v>2</v>
      </c>
      <c r="C33" s="51">
        <f>SUM(E33*4)</f>
        <v>3518</v>
      </c>
      <c r="D33" s="51">
        <f>SUM(E33)</f>
        <v>879.5</v>
      </c>
      <c r="E33" s="51">
        <f>779+100.5</f>
        <v>879.5</v>
      </c>
    </row>
    <row r="35" spans="1:8" x14ac:dyDescent="0.3">
      <c r="F35" s="46"/>
      <c r="G35" s="46"/>
      <c r="H35" s="46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1кв2019</vt:lpstr>
      <vt:lpstr>2кв2019</vt:lpstr>
      <vt:lpstr>3кв2019</vt:lpstr>
      <vt:lpstr>4кв2019</vt:lpstr>
      <vt:lpstr>1кв2020</vt:lpstr>
      <vt:lpstr>2кв2020</vt:lpstr>
      <vt:lpstr>3кв2020</vt:lpstr>
      <vt:lpstr>4кв2020</vt:lpstr>
      <vt:lpstr>1кв2021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2021-04-07T03:43:36Z</dcterms:modified>
</cp:coreProperties>
</file>